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7400" windowHeight="11865" tabRatio="1000" activeTab="0"/>
  </bookViews>
  <sheets>
    <sheet name="стаки за ед.макс.мощн." sheetId="1" r:id="rId1"/>
    <sheet name="стандартиз.тариф.став" sheetId="2" r:id="rId2"/>
    <sheet name="НВВ 0,4" sheetId="3" r:id="rId3"/>
    <sheet name="НВВ 10(6), до 670 кВт" sheetId="4" r:id="rId4"/>
    <sheet name="НВВ 10(6), свыше 670 кВт" sheetId="5" r:id="rId5"/>
  </sheets>
  <externalReferences>
    <externalReference r:id="rId8"/>
    <externalReference r:id="rId9"/>
  </externalReferences>
  <definedNames/>
  <calcPr fullCalcOnLoad="1"/>
</workbook>
</file>

<file path=xl/comments1.xml><?xml version="1.0" encoding="utf-8"?>
<comments xmlns="http://schemas.openxmlformats.org/spreadsheetml/2006/main">
  <authors>
    <author>Каримова Лидия Сергеевна</author>
  </authors>
  <commentList>
    <comment ref="B50" authorId="0">
      <text>
        <r>
          <rPr>
            <b/>
            <sz val="8"/>
            <rFont val="Tahoma"/>
            <family val="2"/>
          </rPr>
          <t>Каримова Лидия Сергеевна:</t>
        </r>
        <r>
          <rPr>
            <sz val="8"/>
            <rFont val="Tahoma"/>
            <family val="2"/>
          </rPr>
          <t xml:space="preserve">
0,4 % травматизм
</t>
        </r>
      </text>
    </comment>
    <comment ref="B68" authorId="0">
      <text>
        <r>
          <rPr>
            <b/>
            <sz val="8"/>
            <rFont val="Tahoma"/>
            <family val="2"/>
          </rPr>
          <t>Каримова Лидия Сергеевна:</t>
        </r>
        <r>
          <rPr>
            <sz val="8"/>
            <rFont val="Tahoma"/>
            <family val="2"/>
          </rPr>
          <t xml:space="preserve">
0,4 % травматизм</t>
        </r>
      </text>
    </comment>
  </commentList>
</comments>
</file>

<file path=xl/comments3.xml><?xml version="1.0" encoding="utf-8"?>
<comments xmlns="http://schemas.openxmlformats.org/spreadsheetml/2006/main">
  <authors>
    <author>Каримова Лидия Сергеевна</author>
  </authors>
  <commentList>
    <comment ref="B16" authorId="0">
      <text>
        <r>
          <rPr>
            <b/>
            <sz val="8"/>
            <rFont val="Tahoma"/>
            <family val="2"/>
          </rPr>
          <t>Каримова Лидия Сергеевна:</t>
        </r>
        <r>
          <rPr>
            <sz val="8"/>
            <rFont val="Tahoma"/>
            <family val="2"/>
          </rPr>
          <t xml:space="preserve">
травматизм 0,4 %</t>
        </r>
      </text>
    </comment>
    <comment ref="B28" authorId="0">
      <text>
        <r>
          <rPr>
            <b/>
            <sz val="8"/>
            <rFont val="Tahoma"/>
            <family val="2"/>
          </rPr>
          <t>Каримова Лидия Сергеевна:</t>
        </r>
        <r>
          <rPr>
            <sz val="8"/>
            <rFont val="Tahoma"/>
            <family val="2"/>
          </rPr>
          <t xml:space="preserve">
0,35 %</t>
        </r>
      </text>
    </comment>
  </commentList>
</comments>
</file>

<file path=xl/comments4.xml><?xml version="1.0" encoding="utf-8"?>
<comments xmlns="http://schemas.openxmlformats.org/spreadsheetml/2006/main">
  <authors>
    <author>Каримова Лидия Сергеевна</author>
  </authors>
  <commentList>
    <comment ref="B16" authorId="0">
      <text>
        <r>
          <rPr>
            <b/>
            <sz val="8"/>
            <rFont val="Tahoma"/>
            <family val="2"/>
          </rPr>
          <t>Каримова Лидия Сергеевна:</t>
        </r>
        <r>
          <rPr>
            <sz val="8"/>
            <rFont val="Tahoma"/>
            <family val="2"/>
          </rPr>
          <t xml:space="preserve">
травматизм 0,4 %</t>
        </r>
      </text>
    </comment>
    <comment ref="B28" authorId="0">
      <text>
        <r>
          <rPr>
            <b/>
            <sz val="8"/>
            <rFont val="Tahoma"/>
            <family val="2"/>
          </rPr>
          <t>Каримова Лидия Сергеевна:</t>
        </r>
        <r>
          <rPr>
            <sz val="8"/>
            <rFont val="Tahoma"/>
            <family val="2"/>
          </rPr>
          <t xml:space="preserve">
0,35 %</t>
        </r>
      </text>
    </comment>
  </commentList>
</comments>
</file>

<file path=xl/comments5.xml><?xml version="1.0" encoding="utf-8"?>
<comments xmlns="http://schemas.openxmlformats.org/spreadsheetml/2006/main">
  <authors>
    <author>Каримова Лидия Сергеевна</author>
  </authors>
  <commentList>
    <comment ref="B16" authorId="0">
      <text>
        <r>
          <rPr>
            <b/>
            <sz val="8"/>
            <rFont val="Tahoma"/>
            <family val="2"/>
          </rPr>
          <t>Каримова Лидия Сергеевна:</t>
        </r>
        <r>
          <rPr>
            <sz val="8"/>
            <rFont val="Tahoma"/>
            <family val="2"/>
          </rPr>
          <t xml:space="preserve">
травматизм 0,4 %</t>
        </r>
      </text>
    </comment>
    <comment ref="B28" authorId="0">
      <text>
        <r>
          <rPr>
            <b/>
            <sz val="8"/>
            <rFont val="Tahoma"/>
            <family val="2"/>
          </rPr>
          <t>Каримова Лидия Сергеевна:</t>
        </r>
        <r>
          <rPr>
            <sz val="8"/>
            <rFont val="Tahoma"/>
            <family val="2"/>
          </rPr>
          <t xml:space="preserve">
0,35 %</t>
        </r>
      </text>
    </comment>
  </commentList>
</comments>
</file>

<file path=xl/sharedStrings.xml><?xml version="1.0" encoding="utf-8"?>
<sst xmlns="http://schemas.openxmlformats.org/spreadsheetml/2006/main" count="582" uniqueCount="270">
  <si>
    <t>1.1</t>
  </si>
  <si>
    <t>1.2</t>
  </si>
  <si>
    <t>1.3</t>
  </si>
  <si>
    <t>1.4</t>
  </si>
  <si>
    <t>1.1.</t>
  </si>
  <si>
    <t>2.</t>
  </si>
  <si>
    <t>1.</t>
  </si>
  <si>
    <t>2.1.</t>
  </si>
  <si>
    <t>3.</t>
  </si>
  <si>
    <t>3.1.</t>
  </si>
  <si>
    <t>3.2.</t>
  </si>
  <si>
    <t>3.3.</t>
  </si>
  <si>
    <t>3.4.</t>
  </si>
  <si>
    <t>3.5.</t>
  </si>
  <si>
    <t>2.2.</t>
  </si>
  <si>
    <t>2.3.</t>
  </si>
  <si>
    <t>фонд заработной платы</t>
  </si>
  <si>
    <t>1.2.</t>
  </si>
  <si>
    <t>1.5.</t>
  </si>
  <si>
    <t>Фактические действия по присоединению и обеспечению работы Устройств в электрической сети</t>
  </si>
  <si>
    <t>1.6.</t>
  </si>
  <si>
    <t>4.</t>
  </si>
  <si>
    <t>Наименование мероприятий</t>
  </si>
  <si>
    <t>есн</t>
  </si>
  <si>
    <t>автотранспорт</t>
  </si>
  <si>
    <t>выплаты соц.характера</t>
  </si>
  <si>
    <t>прочие</t>
  </si>
  <si>
    <t>2.4.</t>
  </si>
  <si>
    <t>2.5.</t>
  </si>
  <si>
    <t>2.6.</t>
  </si>
  <si>
    <t>2.7.</t>
  </si>
  <si>
    <t>3.6.</t>
  </si>
  <si>
    <t>3.7.</t>
  </si>
  <si>
    <t>3.8.</t>
  </si>
  <si>
    <t>3.9.</t>
  </si>
  <si>
    <t>услуги кредитных организаций</t>
  </si>
  <si>
    <t>2.8.</t>
  </si>
  <si>
    <t>общепроизводственные и общехозяйственные расходы</t>
  </si>
  <si>
    <t>к методическим указаниям по определению размера платы за технологическое присоединение к электрическим сетям, утвержденных приказом ФСТ России от 21.08.2009г. №201-э/1.</t>
  </si>
  <si>
    <t>ПРИЛОЖЕНИЕ № 2</t>
  </si>
  <si>
    <t>прямые</t>
  </si>
  <si>
    <t>итого прямых</t>
  </si>
  <si>
    <t>налог на прибыль</t>
  </si>
  <si>
    <t>5.</t>
  </si>
  <si>
    <t>6.</t>
  </si>
  <si>
    <t xml:space="preserve">прочие налоги </t>
  </si>
  <si>
    <t>материалы (канц.товары)</t>
  </si>
  <si>
    <t xml:space="preserve">материалы </t>
  </si>
  <si>
    <t>1.6</t>
  </si>
  <si>
    <t>Разработка сетевой организацией проектной документации по строительству "последней мили"</t>
  </si>
  <si>
    <t>-</t>
  </si>
  <si>
    <t>3.1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</si>
  <si>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</si>
  <si>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</si>
  <si>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</si>
  <si>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3.2</t>
  </si>
  <si>
    <t>3.3</t>
  </si>
  <si>
    <t>3.4</t>
  </si>
  <si>
    <t>3.5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</si>
  <si>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</si>
  <si>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>строительство центров питания, подстанций уровнем напряжения 35 кВ и выше (ПС)</t>
  </si>
  <si>
    <t>Разбивка НВВ согласно приложению 1 по каждому мероприятию (руб.)</t>
  </si>
  <si>
    <t>Объем максимальной мощности (кВт)</t>
  </si>
  <si>
    <t>Ставки для расчета платы по каждому мероприятию (руб./кВт)</t>
  </si>
  <si>
    <t>№                                  п/п</t>
  </si>
  <si>
    <t>Подготовка и выдача сетевой организацией технических условий Заявителю ( ТУ)</t>
  </si>
  <si>
    <t>Проверка сетевой организацией выполнения Заявителем ТУ</t>
  </si>
  <si>
    <t>4.1</t>
  </si>
  <si>
    <t>6.1</t>
  </si>
  <si>
    <t>Стандартизированные тарифные ставки для расчета платы за технологическое</t>
  </si>
  <si>
    <t>п/п</t>
  </si>
  <si>
    <t>Стандартизированные тарифные ставки платы за технологическое присоединение к электрическим сетям</t>
  </si>
  <si>
    <t>Наименование ставки</t>
  </si>
  <si>
    <t>Единица измерения</t>
  </si>
  <si>
    <t>Ставка на покрытие расходов на технологическое присоединение по мероприятиям, не включающим в себя строительство объектов электросетевого хозяйства, в текущих ценах (С1)</t>
  </si>
  <si>
    <t>на уровне напряжения 0,4 кВ</t>
  </si>
  <si>
    <t>С1</t>
  </si>
  <si>
    <t>руб./кВт</t>
  </si>
  <si>
    <t>Ставка на покрытие расходов сетевой организации на строительство воздушных линий электропередачи в ценах 2001 года (С2)</t>
  </si>
  <si>
    <t>С2</t>
  </si>
  <si>
    <t>руб./км</t>
  </si>
  <si>
    <t>Ставка на покрытие расходов сетевой организации на строительство кабельных линий электропередачи в ценах 2001 года (С3)</t>
  </si>
  <si>
    <t>КЛ 0,4 кВ до 50 мм2 (марки ААБлУ, ААБ2лУ,  ААШвУ, ААШпУ), в траншее</t>
  </si>
  <si>
    <t>С3</t>
  </si>
  <si>
    <t>КЛ 0,4 кВ от 50 мм2 до 100 мм2 (марки ААБлУ, ААБ2лУ,  ААШвУ, ААШпУ), в траншее</t>
  </si>
  <si>
    <t>Ставка на покрытие расходов сетевой организации на строительство подстанций в ценах 2001 года (С4)</t>
  </si>
  <si>
    <t>4.1.</t>
  </si>
  <si>
    <t>С4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</si>
  <si>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</si>
  <si>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</si>
  <si>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</si>
  <si>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</si>
  <si>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</si>
  <si>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</si>
  <si>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</si>
  <si>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</si>
  <si>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</si>
  <si>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</si>
  <si>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</si>
  <si>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</si>
  <si>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</si>
  <si>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</si>
  <si>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</si>
  <si>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</si>
  <si>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</si>
  <si>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</si>
  <si>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</si>
  <si>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</si>
  <si>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</si>
  <si>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Примечание</t>
  </si>
  <si>
    <t>Локальный сметный расчет №1</t>
  </si>
  <si>
    <t>Локальный сметный расчет №4</t>
  </si>
  <si>
    <t>Локальный сметный расчет №5</t>
  </si>
  <si>
    <t>Локальный сметный расчет №6</t>
  </si>
  <si>
    <t>Локальный сметный расчет №10</t>
  </si>
  <si>
    <t>Локальный сметный расчет №11</t>
  </si>
  <si>
    <t>Локальный сметный расчет №12</t>
  </si>
  <si>
    <t>Локальный сметный расчет №13</t>
  </si>
  <si>
    <t>Локальный сметный расчет №14</t>
  </si>
  <si>
    <t>Локальный сметный расчет №15</t>
  </si>
  <si>
    <t>Локальный сметный расчет №17</t>
  </si>
  <si>
    <t>Локальный сметный расчет №18</t>
  </si>
  <si>
    <t>Локальный сметный расчет №19</t>
  </si>
  <si>
    <t>Локальный сметный расчет №20</t>
  </si>
  <si>
    <t>Локальный сметный расчет №21</t>
  </si>
  <si>
    <t>Локальный сметный расчет №22</t>
  </si>
  <si>
    <t>Локальный сметный расчет №23</t>
  </si>
  <si>
    <t>Локальный сметный расчет №24</t>
  </si>
  <si>
    <t>Локальный сметный расчет №25</t>
  </si>
  <si>
    <t>Локальный сметный расчет №26</t>
  </si>
  <si>
    <t>Локальный сметный расчет №27</t>
  </si>
  <si>
    <t>Локальный сметный расчет №28</t>
  </si>
  <si>
    <t>Локальный сметный расчет №29</t>
  </si>
  <si>
    <t xml:space="preserve">Локальный сметный расчет №16 </t>
  </si>
  <si>
    <t xml:space="preserve">присоединение к электрическим сетям ООО "Газпром энерго" </t>
  </si>
  <si>
    <t>Приложение №2</t>
  </si>
  <si>
    <t>Ставка платы                             (без НДС)</t>
  </si>
  <si>
    <t>тыс.руб.</t>
  </si>
  <si>
    <t>№ п/п</t>
  </si>
  <si>
    <t>Показатели</t>
  </si>
  <si>
    <t>Ожидаемые данные за текущий период</t>
  </si>
  <si>
    <t>Плановые показатели на следующий период</t>
  </si>
  <si>
    <t>Расходы по выполнению мероприятий по технологическому присоединению, всего</t>
  </si>
  <si>
    <t>Вспомогательные материалы</t>
  </si>
  <si>
    <t>Энергия на хозяйственные нужды</t>
  </si>
  <si>
    <t>1.3.</t>
  </si>
  <si>
    <t>амортизация основных средств</t>
  </si>
  <si>
    <t xml:space="preserve">Оплата труда ППП </t>
  </si>
  <si>
    <t>1.4.</t>
  </si>
  <si>
    <t>Отчисления на страховые взносы</t>
  </si>
  <si>
    <t>Прочие расходы, всего, в том числе:</t>
  </si>
  <si>
    <t>1.5.1.</t>
  </si>
  <si>
    <t>-работы  и услуги производственного характера</t>
  </si>
  <si>
    <t>1.5.2.</t>
  </si>
  <si>
    <t xml:space="preserve">- налоги и сборы, уменьшающие налогооблагаемую базу на прибыль организаций, всего </t>
  </si>
  <si>
    <t>1.6.2.1.</t>
  </si>
  <si>
    <t>плата за землю</t>
  </si>
  <si>
    <t>1.6.2.2.</t>
  </si>
  <si>
    <t>транспортный налог</t>
  </si>
  <si>
    <t>1.6.2.3.</t>
  </si>
  <si>
    <t>прочие налоги (0,4%)</t>
  </si>
  <si>
    <t>1.5.3.</t>
  </si>
  <si>
    <t>-работы и услуги непроизводственного характера, в т.ч.:</t>
  </si>
  <si>
    <t>1.5.3.1</t>
  </si>
  <si>
    <t>услуги связи</t>
  </si>
  <si>
    <t>1.5.3.2</t>
  </si>
  <si>
    <t>расходы на охрану и пожарную безопасность</t>
  </si>
  <si>
    <t>1.5.3.3</t>
  </si>
  <si>
    <t>расходы на информационное обслуживание, консультационные и юридические услуги</t>
  </si>
  <si>
    <t>1.5.3.4</t>
  </si>
  <si>
    <t>плата за аренду имущества</t>
  </si>
  <si>
    <t>1.5.3.5</t>
  </si>
  <si>
    <t>другие прочие расходы, связанные с производством и реализацией</t>
  </si>
  <si>
    <t>в том числе общепроизводственные и общехозяйственные расходы, 6%</t>
  </si>
  <si>
    <t>Внереализационные расходы, всего</t>
  </si>
  <si>
    <t>1.6.1.</t>
  </si>
  <si>
    <t>-расходы на услуги банков</t>
  </si>
  <si>
    <t>1.6.2.</t>
  </si>
  <si>
    <t>- % за пользование кредитом</t>
  </si>
  <si>
    <t>1.6.3.</t>
  </si>
  <si>
    <t>- прочие обоснованные расходы</t>
  </si>
  <si>
    <t>1.6.4.</t>
  </si>
  <si>
    <t>- денежные выплаты социального характера (по Коллективному договору)</t>
  </si>
  <si>
    <t>Расходы на строительство объектов электросетевого хозяйства -от существующих объектов электросетевого хозяйства до присоединяемых энергопринимающих устройств и (или) объектов электроэнергетики</t>
  </si>
  <si>
    <t>№п/п</t>
  </si>
  <si>
    <t>Проект предприятия</t>
  </si>
  <si>
    <t>Выпадающие доходы/экономия средств</t>
  </si>
  <si>
    <t>Необходимая валовая выручка (сумма п. 1 - 3)</t>
  </si>
  <si>
    <t>3.1.1</t>
  </si>
  <si>
    <t>3.1.2</t>
  </si>
  <si>
    <t>3.2.1</t>
  </si>
  <si>
    <t>энергопринимающих устройств заявителей на 2015 год</t>
  </si>
  <si>
    <t>заявителей (по одному источнику питания) на 2015 год</t>
  </si>
  <si>
    <r>
      <t>ВЛ 0,4 кВ проводом СИП-2 сечением 50 мм</t>
    </r>
    <r>
      <rPr>
        <vertAlign val="superscript"/>
        <sz val="10"/>
        <color indexed="8"/>
        <rFont val="Times New Roman"/>
        <family val="1"/>
      </rPr>
      <t xml:space="preserve">2 </t>
    </r>
  </si>
  <si>
    <t>ВЛ 6(10) кВ марки СИП-3 сечением 50 мм2</t>
  </si>
  <si>
    <t>ВЛ 6(10) кВ марки СИП-3 сечением 70 мм2</t>
  </si>
  <si>
    <t>ВЛ 6(10) кВ марки СИП-3 сечением 70 мм2, в две цепи</t>
  </si>
  <si>
    <t>КЛ 6(10) кВ (сшитый полиэтилен до 3(1х150/35)) в траншее</t>
  </si>
  <si>
    <t>КЛ 6(10) кВ (сшитый полиэтилен от 3(1х150/35) до 3(1х240)) в траншее</t>
  </si>
  <si>
    <t>КЛ 6(10) кВ (сшитый полиэтилен до 3(1х150/35)) два кабеля в траншее</t>
  </si>
  <si>
    <t>КЛ 6(10) кВ (сшитый полиэтилен от 3(1х150/35) до 3(1х240)) два кабеля в траншее</t>
  </si>
  <si>
    <t>КТП-6(10)/0,4 кВ, 40 кВА</t>
  </si>
  <si>
    <t>КТП-6(10)/0,4 кВ, 63 кВА</t>
  </si>
  <si>
    <t>КТП-6(10)/0,4 кВ, 100 кВА</t>
  </si>
  <si>
    <t>КТП-6(10)/0,4 кВ, 160 кВА</t>
  </si>
  <si>
    <t>КТП-6(10)/0,4 кВ, 250 кВА</t>
  </si>
  <si>
    <t>КТП-6(10)/0,4 кВ, 400 кВА</t>
  </si>
  <si>
    <t>КТП-6(10)/0,4 кВ, 630 кВА</t>
  </si>
  <si>
    <t>КТП-6(10)/0,4 кВ, 1000 кВА</t>
  </si>
  <si>
    <t>КТП-6(10)/0,4 кВ, 2х250 кВА</t>
  </si>
  <si>
    <t>КТП-6(10)/0,4 кВ, 2х400 кВА</t>
  </si>
  <si>
    <t>КТП-6(10)/0,4 кВ, 2х630 кВА</t>
  </si>
  <si>
    <t>БКТП-6(10)/0,4 кВ, 2х630 кВА</t>
  </si>
  <si>
    <t>БКТП-6(10)/0,4 кВ, 2х1000 кВА</t>
  </si>
  <si>
    <t>БКТП-6(10)/0,4 кВ, 2х1250 кВА</t>
  </si>
  <si>
    <t>строительство ВЛ-0,4 кВ в одну цепь</t>
  </si>
  <si>
    <t>строительство ВЛ-6(10) кВ в одну цепь</t>
  </si>
  <si>
    <t>4.2</t>
  </si>
  <si>
    <t xml:space="preserve">на уровне напряжения 0,4 кВ </t>
  </si>
  <si>
    <t>6.2</t>
  </si>
  <si>
    <t xml:space="preserve"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 </t>
  </si>
  <si>
    <t>5.1</t>
  </si>
  <si>
    <t>5.2</t>
  </si>
  <si>
    <t xml:space="preserve">на уровне напряжения 6 (10) кВ, максимальной мощностью свыше 670 кВт  </t>
  </si>
  <si>
    <t>4.3</t>
  </si>
  <si>
    <t xml:space="preserve">на уровне напряжения 6 (10) кВ,  максимальной мощностью свыше 670 кВт </t>
  </si>
  <si>
    <t>5.3</t>
  </si>
  <si>
    <t xml:space="preserve">на уровне напряжения 6 (10) кВ, максимальной мощностью свше 670 кВт   </t>
  </si>
  <si>
    <t>6.3</t>
  </si>
  <si>
    <t>1.1.1</t>
  </si>
  <si>
    <t>1.1.2</t>
  </si>
  <si>
    <t>1.1.3</t>
  </si>
  <si>
    <t>1.1.4</t>
  </si>
  <si>
    <t xml:space="preserve"> Проверка сетевой организацией выполнения Заявителем технических условий;</t>
  </si>
  <si>
    <t>Осуществление сетевой организацией фактического присоединения объектов Заявителя к электрическим сетям и включение коммутационного аппарата</t>
  </si>
  <si>
    <t>на уровне напряжения 0,4 кВ, в т.ч.:</t>
  </si>
  <si>
    <t>1.2.1</t>
  </si>
  <si>
    <t>1.2.2</t>
  </si>
  <si>
    <t>1.2.3</t>
  </si>
  <si>
    <t>1.2.4</t>
  </si>
  <si>
    <t xml:space="preserve">Подготовка и выдача сетевой организацией технических условий Заявителю (ТУ)
</t>
  </si>
  <si>
    <t>на уровне напряжения 6 (10) кВ, максимальной мощностью свыше 670 кВт, в т.ч.</t>
  </si>
  <si>
    <t>1.3.1</t>
  </si>
  <si>
    <t>1.3.2</t>
  </si>
  <si>
    <t>1.3.3</t>
  </si>
  <si>
    <t>1.3.4</t>
  </si>
  <si>
    <t xml:space="preserve"> </t>
  </si>
  <si>
    <r>
      <t>С</t>
    </r>
    <r>
      <rPr>
        <vertAlign val="subscript"/>
        <sz val="10"/>
        <rFont val="Times New Roman"/>
        <family val="1"/>
      </rPr>
      <t>1.1</t>
    </r>
  </si>
  <si>
    <r>
      <t>С</t>
    </r>
    <r>
      <rPr>
        <vertAlign val="subscript"/>
        <sz val="10"/>
        <rFont val="Times New Roman"/>
        <family val="1"/>
      </rPr>
      <t>1.4</t>
    </r>
  </si>
  <si>
    <r>
      <t>С</t>
    </r>
    <r>
      <rPr>
        <vertAlign val="subscript"/>
        <sz val="10"/>
        <rFont val="Times New Roman"/>
        <family val="1"/>
      </rPr>
      <t>1.2</t>
    </r>
  </si>
  <si>
    <r>
      <t>С</t>
    </r>
    <r>
      <rPr>
        <vertAlign val="subscript"/>
        <sz val="10"/>
        <rFont val="Times New Roman"/>
        <family val="1"/>
      </rPr>
      <t>1.3</t>
    </r>
  </si>
  <si>
    <t>максимальной мощностью от 15 кВт до 670 кВт на 2015 год</t>
  </si>
  <si>
    <t>максимальной мощностью от 670 кВт до 8900 кВт на 2015 год</t>
  </si>
  <si>
    <t xml:space="preserve">Стоимость мероприятий, 
осуществляемых при технологическом присоединении (руб./кВт) к электрическим сетям                                                                                                                                                         ООО «Газпром энерго» энергопринимающих устройств                                                     </t>
  </si>
  <si>
    <t>Выполнение сетевой организацией мероприятий, связанных со строительством "последней мили"</t>
  </si>
  <si>
    <t xml:space="preserve">Расчет                                                                                                                                                                                                             необходимой валовой выручки ООО "Газпром энерго" на технологическое присоединение к электрическим сетям по уровню напряжения 0,4 кВ, </t>
  </si>
  <si>
    <t>максимальной мощностью от 15 кВт до 8900 кВт на 2015 год</t>
  </si>
  <si>
    <t xml:space="preserve">Расчет                                                                                                                                                                                                             необходимой валовой выручки ООО "Газпром энерго" на технологическое присоединение к электрическим сетям по уровню напряжения 6-10 кВ, </t>
  </si>
  <si>
    <t>Расчет                                                                                                                                                                                                             необходимой валовой выручки ООО "Газпром энерго" на технологическое присоединение к электрическим сетям по уровню напряжения 6-10 кВ,</t>
  </si>
  <si>
    <t>строительство КЛ-6(10) кВ  один кабель в траншее</t>
  </si>
  <si>
    <t>3.4.9</t>
  </si>
  <si>
    <t>3.4.10</t>
  </si>
  <si>
    <t>3.4.11</t>
  </si>
  <si>
    <t>3.4.12</t>
  </si>
  <si>
    <t>3.4.13</t>
  </si>
  <si>
    <t>3.4.14</t>
  </si>
  <si>
    <t xml:space="preserve">на уровне напряжения 6 (10) кВ, максимальной мощностью от 15 кВт до 670 кВт </t>
  </si>
  <si>
    <t xml:space="preserve">на уровне напряжения 6 (10) кВ, максимальной мощностью  от 15 кВт до 670 кВт </t>
  </si>
  <si>
    <t xml:space="preserve">на уровне напряжения 6 (10) кВ,  максимальной мощностью от 15 кВт до 670 кВт  </t>
  </si>
  <si>
    <t>на уровне напряжения 6 (10) кВ, максимальной мощностью от 15 кВт до 670 кВт, в т.ч.: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</si>
</sst>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"/>
    <numFmt numFmtId="167" formatCode="0.000"/>
    <numFmt numFmtId="168" formatCode="0.00000"/>
    <numFmt numFmtId="169" formatCode="0.0000"/>
    <numFmt numFmtId="170" formatCode="0.000000"/>
    <numFmt numFmtId="171" formatCode="0.00000000"/>
    <numFmt numFmtId="172" formatCode="0.0000000"/>
    <numFmt numFmtId="173" formatCode="#,##0.000000000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E+00"/>
    <numFmt numFmtId="180" formatCode="0.000E+00"/>
    <numFmt numFmtId="181" formatCode="0.0E+00"/>
    <numFmt numFmtId="182" formatCode="0E+00"/>
    <numFmt numFmtId="183" formatCode="0.000000000"/>
    <numFmt numFmtId="184" formatCode="0.0000000000"/>
    <numFmt numFmtId="185" formatCode="[$-FC19]d\ mmmm\ yyyy\ &quot;г.&quot;"/>
  </numFmts>
  <fonts count="52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name val="Arial Cyr"/>
      <family val="0"/>
    </font>
    <font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i/>
      <sz val="12"/>
      <name val="Times New Roman"/>
      <family val="1"/>
    </font>
    <font>
      <vertAlign val="sub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vertical="center"/>
    </xf>
    <xf numFmtId="2" fontId="1" fillId="0" borderId="0" xfId="0" applyNumberFormat="1" applyFont="1" applyFill="1" applyAlignment="1">
      <alignment horizontal="center" vertical="center"/>
    </xf>
    <xf numFmtId="167" fontId="1" fillId="0" borderId="0" xfId="0" applyNumberFormat="1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0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3" fontId="1" fillId="0" borderId="0" xfId="0" applyNumberFormat="1" applyFont="1" applyFill="1" applyAlignment="1">
      <alignment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2" fontId="1" fillId="0" borderId="0" xfId="0" applyNumberFormat="1" applyFont="1" applyFill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2" fillId="0" borderId="0" xfId="0" applyNumberFormat="1" applyFont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3" fontId="1" fillId="34" borderId="0" xfId="0" applyNumberFormat="1" applyFont="1" applyFill="1" applyAlignment="1">
      <alignment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Alignment="1">
      <alignment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4" fontId="1" fillId="0" borderId="0" xfId="0" applyNumberFormat="1" applyFont="1" applyFill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167" fontId="1" fillId="0" borderId="0" xfId="0" applyNumberFormat="1" applyFont="1" applyFill="1" applyAlignment="1">
      <alignment vertical="center" wrapText="1"/>
    </xf>
    <xf numFmtId="2" fontId="1" fillId="34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right" vertical="center"/>
    </xf>
    <xf numFmtId="2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4" fontId="2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.Karimova\Desktop\&#1090;&#1077;&#1093;.&#1087;&#1088;&#1080;&#1089;&#1086;&#1077;&#1076;&#1080;&#1085;&#1077;&#1085;&#1080;&#1077;\&#1085;&#1072;%202015%20&#1075;&#1086;&#1076;\&#1056;&#1072;&#1089;&#1095;&#1077;&#1090;%20&#1087;&#1083;&#1072;&#1090;&#1099;%20&#1079;&#1072;%20&#1090;&#1077;&#1093;&#1085;.&#1087;&#1088;&#1080;&#1089;.%20&#1058;&#1102;&#1084;&#1077;&#1085;&#1100;\&#1088;&#1072;&#1089;&#1095;.&#1090;&#1072;&#1088;.&#1058;&#1055;%20(10%20&#1082;&#1042;)%202015%20&#1075;.&#1058;&#1102;&#1084;&#1077;&#1085;&#1100;,%20&#1089;&#1074;&#1099;&#1096;&#1077;%2067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.Karimova\Desktop\&#1090;&#1077;&#1093;.&#1087;&#1088;&#1080;&#1089;&#1086;&#1077;&#1076;&#1080;&#1085;&#1077;&#1085;&#1080;&#1077;\&#1085;&#1072;%202015%20&#1075;&#1086;&#1076;\&#1056;&#1072;&#1089;&#1095;&#1077;&#1090;%20&#1087;&#1083;&#1072;&#1090;&#1099;%20&#1079;&#1072;%20&#1090;&#1077;&#1093;&#1085;.&#1087;&#1088;&#1080;&#1089;.%20&#1058;&#1102;&#1084;&#1077;&#1085;&#1100;\&#1088;&#1072;&#1089;&#1095;.&#1090;&#1072;&#1088;.&#1058;&#1055;%20(10%20&#1082;&#1042;)%202015%20&#1075;.&#1058;&#1102;&#1084;&#1077;&#1085;&#1100;,%20&#1076;&#1086;%206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зп"/>
      <sheetName val="объем работ"/>
      <sheetName val="Транспортная схема"/>
      <sheetName val="транспорт"/>
      <sheetName val="расч. стои-ти подробно "/>
      <sheetName val="прил.3"/>
      <sheetName val="прил.2"/>
      <sheetName val="прочие"/>
      <sheetName val="Материалы"/>
      <sheetName val="перечень заявок"/>
    </sheetNames>
    <sheetDataSet>
      <sheetData sheetId="6">
        <row r="11">
          <cell r="C11">
            <v>14230.305993059364</v>
          </cell>
        </row>
        <row r="12">
          <cell r="C12">
            <v>4269.091797917809</v>
          </cell>
        </row>
        <row r="13">
          <cell r="C13">
            <v>0</v>
          </cell>
        </row>
        <row r="14">
          <cell r="C14">
            <v>56.921223972237456</v>
          </cell>
        </row>
        <row r="15">
          <cell r="C15">
            <v>13975.294738860752</v>
          </cell>
        </row>
        <row r="27">
          <cell r="C27">
            <v>31609.514222404985</v>
          </cell>
        </row>
        <row r="28">
          <cell r="C28">
            <v>9482.854266721495</v>
          </cell>
        </row>
        <row r="29">
          <cell r="C29">
            <v>28542.615828571423</v>
          </cell>
        </row>
        <row r="30">
          <cell r="C30">
            <v>126.43805688961994</v>
          </cell>
        </row>
        <row r="31">
          <cell r="C31">
            <v>30999.663839438424</v>
          </cell>
        </row>
        <row r="39">
          <cell r="C39">
            <v>16709.934272481954</v>
          </cell>
        </row>
        <row r="40">
          <cell r="C40">
            <v>5012.980281744586</v>
          </cell>
        </row>
        <row r="41">
          <cell r="C41">
            <v>2557.3246285714285</v>
          </cell>
        </row>
        <row r="42">
          <cell r="C42">
            <v>66.83973708992782</v>
          </cell>
        </row>
        <row r="43">
          <cell r="C43">
            <v>16215.097097177668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зп"/>
      <sheetName val="объем работ"/>
      <sheetName val="Транспортная схема"/>
      <sheetName val="транспорт"/>
      <sheetName val="расч. стои-ти подробно "/>
      <sheetName val="прил.3"/>
      <sheetName val="прил.2"/>
      <sheetName val="прочие"/>
      <sheetName val="Материалы"/>
      <sheetName val="перечень заявок"/>
    </sheetNames>
    <sheetDataSet>
      <sheetData sheetId="6">
        <row r="11">
          <cell r="C11">
            <v>14230.305993059364</v>
          </cell>
        </row>
        <row r="12">
          <cell r="C12">
            <v>4269.091797917809</v>
          </cell>
        </row>
        <row r="13">
          <cell r="C13">
            <v>0</v>
          </cell>
        </row>
        <row r="14">
          <cell r="C14">
            <v>56.921223972237456</v>
          </cell>
        </row>
        <row r="15">
          <cell r="C15">
            <v>13975.294738860752</v>
          </cell>
        </row>
        <row r="27">
          <cell r="C27">
            <v>19791.722741845773</v>
          </cell>
        </row>
        <row r="28">
          <cell r="C28">
            <v>5937.516822553732</v>
          </cell>
        </row>
        <row r="29">
          <cell r="C29">
            <v>16859.819428571427</v>
          </cell>
        </row>
        <row r="30">
          <cell r="C30">
            <v>79.1668909673831</v>
          </cell>
        </row>
        <row r="31">
          <cell r="C31">
            <v>19410.41397202799</v>
          </cell>
        </row>
        <row r="39">
          <cell r="C39">
            <v>14630.068284744244</v>
          </cell>
        </row>
        <row r="40">
          <cell r="C40">
            <v>4389.020485423273</v>
          </cell>
        </row>
        <row r="41">
          <cell r="C41">
            <v>1058.464</v>
          </cell>
        </row>
        <row r="42">
          <cell r="C42">
            <v>58.520273138976975</v>
          </cell>
        </row>
        <row r="43">
          <cell r="C43">
            <v>14198.162795172753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G77"/>
  <sheetViews>
    <sheetView tabSelected="1" zoomScale="80" zoomScaleNormal="80" zoomScalePageLayoutView="0" workbookViewId="0" topLeftCell="A3">
      <selection activeCell="H21" sqref="H21"/>
    </sheetView>
  </sheetViews>
  <sheetFormatPr defaultColWidth="9.00390625" defaultRowHeight="12.75"/>
  <cols>
    <col min="1" max="1" width="6.625" style="3" customWidth="1"/>
    <col min="2" max="2" width="48.125" style="4" customWidth="1"/>
    <col min="3" max="3" width="23.25390625" style="5" customWidth="1"/>
    <col min="4" max="4" width="14.875" style="4" customWidth="1"/>
    <col min="5" max="5" width="18.00390625" style="4" customWidth="1"/>
    <col min="6" max="7" width="13.25390625" style="4" bestFit="1" customWidth="1"/>
    <col min="8" max="16384" width="9.125" style="4" customWidth="1"/>
  </cols>
  <sheetData>
    <row r="1" spans="1:5" ht="15.75" hidden="1">
      <c r="A1" s="14"/>
      <c r="B1" s="13"/>
      <c r="C1" s="13" t="s">
        <v>39</v>
      </c>
      <c r="D1" s="13"/>
      <c r="E1" s="13"/>
    </row>
    <row r="2" spans="1:5" ht="78" customHeight="1" hidden="1">
      <c r="A2" s="14"/>
      <c r="B2" s="13"/>
      <c r="C2" s="13" t="s">
        <v>38</v>
      </c>
      <c r="D2" s="13"/>
      <c r="E2" s="13"/>
    </row>
    <row r="3" spans="1:6" ht="14.25" customHeight="1">
      <c r="A3" s="14"/>
      <c r="B3" s="13"/>
      <c r="C3" s="13"/>
      <c r="D3" s="2"/>
      <c r="E3" s="22"/>
      <c r="F3" s="20"/>
    </row>
    <row r="4" spans="1:5" s="23" customFormat="1" ht="54.75" customHeight="1">
      <c r="A4" s="91" t="s">
        <v>253</v>
      </c>
      <c r="B4" s="91"/>
      <c r="C4" s="91"/>
      <c r="D4" s="92"/>
      <c r="E4" s="92"/>
    </row>
    <row r="5" spans="1:5" s="23" customFormat="1" ht="15.75">
      <c r="A5" s="91" t="s">
        <v>192</v>
      </c>
      <c r="B5" s="93"/>
      <c r="C5" s="93"/>
      <c r="D5" s="93"/>
      <c r="E5" s="93"/>
    </row>
    <row r="6" spans="1:5" ht="15.75">
      <c r="A6" s="15"/>
      <c r="B6" s="15"/>
      <c r="C6" s="16"/>
      <c r="D6" s="15"/>
      <c r="E6" s="15"/>
    </row>
    <row r="7" spans="1:5" ht="78.75">
      <c r="A7" s="10" t="s">
        <v>64</v>
      </c>
      <c r="B7" s="10" t="s">
        <v>22</v>
      </c>
      <c r="C7" s="10" t="s">
        <v>61</v>
      </c>
      <c r="D7" s="10" t="s">
        <v>62</v>
      </c>
      <c r="E7" s="10" t="s">
        <v>63</v>
      </c>
    </row>
    <row r="8" spans="1:5" ht="15.75">
      <c r="A8" s="10">
        <v>1</v>
      </c>
      <c r="B8" s="10">
        <v>2</v>
      </c>
      <c r="C8" s="10">
        <v>3</v>
      </c>
      <c r="D8" s="10">
        <v>4</v>
      </c>
      <c r="E8" s="10">
        <v>5</v>
      </c>
    </row>
    <row r="9" spans="1:5" ht="43.5" customHeight="1">
      <c r="A9" s="17" t="s">
        <v>6</v>
      </c>
      <c r="B9" s="11" t="s">
        <v>65</v>
      </c>
      <c r="C9" s="12"/>
      <c r="D9" s="1"/>
      <c r="E9" s="12"/>
    </row>
    <row r="10" spans="1:5" ht="15.75" hidden="1">
      <c r="A10" s="18" t="s">
        <v>0</v>
      </c>
      <c r="B10" s="11" t="s">
        <v>46</v>
      </c>
      <c r="C10" s="1" t="e">
        <f>#REF!</f>
        <v>#REF!</v>
      </c>
      <c r="D10" s="10"/>
      <c r="E10" s="12"/>
    </row>
    <row r="11" spans="1:7" ht="15.75" hidden="1">
      <c r="A11" s="18" t="s">
        <v>1</v>
      </c>
      <c r="B11" s="11" t="s">
        <v>16</v>
      </c>
      <c r="C11" s="1" t="e">
        <f>#REF!</f>
        <v>#REF!</v>
      </c>
      <c r="D11" s="10"/>
      <c r="E11" s="12"/>
      <c r="F11" s="6" t="e">
        <f>#REF!</f>
        <v>#REF!</v>
      </c>
      <c r="G11" s="4" t="e">
        <f>F11-E11/1000</f>
        <v>#REF!</v>
      </c>
    </row>
    <row r="12" spans="1:7" ht="15.75" hidden="1">
      <c r="A12" s="18" t="s">
        <v>2</v>
      </c>
      <c r="B12" s="11" t="s">
        <v>23</v>
      </c>
      <c r="C12" s="1" t="e">
        <f>C11*30%</f>
        <v>#REF!</v>
      </c>
      <c r="D12" s="10"/>
      <c r="E12" s="12"/>
      <c r="F12" s="6" t="e">
        <f>#REF!</f>
        <v>#REF!</v>
      </c>
      <c r="G12" s="4" t="e">
        <f>F12-E12/1000</f>
        <v>#REF!</v>
      </c>
    </row>
    <row r="13" spans="1:7" ht="15.75" hidden="1">
      <c r="A13" s="18" t="s">
        <v>3</v>
      </c>
      <c r="B13" s="11" t="s">
        <v>24</v>
      </c>
      <c r="C13" s="1">
        <v>0</v>
      </c>
      <c r="D13" s="10"/>
      <c r="E13" s="12"/>
      <c r="F13" s="6" t="e">
        <f>#REF!</f>
        <v>#REF!</v>
      </c>
      <c r="G13" s="4" t="e">
        <f>F13-E13/1000</f>
        <v>#REF!</v>
      </c>
    </row>
    <row r="14" spans="1:7" ht="15.75" hidden="1">
      <c r="A14" s="18" t="s">
        <v>18</v>
      </c>
      <c r="B14" s="11" t="s">
        <v>45</v>
      </c>
      <c r="C14" s="1" t="e">
        <f>C11*0.4%</f>
        <v>#REF!</v>
      </c>
      <c r="D14" s="10"/>
      <c r="E14" s="12"/>
      <c r="F14" s="6" t="e">
        <f>#REF!</f>
        <v>#REF!</v>
      </c>
      <c r="G14" s="4" t="e">
        <f>F14-E14/1000</f>
        <v>#REF!</v>
      </c>
    </row>
    <row r="15" spans="1:7" ht="15.75" hidden="1">
      <c r="A15" s="18" t="s">
        <v>48</v>
      </c>
      <c r="B15" s="11" t="s">
        <v>26</v>
      </c>
      <c r="C15" s="1" t="e">
        <f>#REF!</f>
        <v>#REF!</v>
      </c>
      <c r="D15" s="10"/>
      <c r="E15" s="12"/>
      <c r="F15" s="8" t="e">
        <f>#REF!-#REF!</f>
        <v>#REF!</v>
      </c>
      <c r="G15" s="9" t="e">
        <f>F15-E15/1000</f>
        <v>#REF!</v>
      </c>
    </row>
    <row r="16" spans="1:7" ht="15.75" hidden="1">
      <c r="A16" s="18"/>
      <c r="B16" s="11" t="s">
        <v>25</v>
      </c>
      <c r="C16" s="1"/>
      <c r="D16" s="10"/>
      <c r="E16" s="12"/>
      <c r="F16" s="90" t="e">
        <f>#REF!</f>
        <v>#REF!</v>
      </c>
      <c r="G16" s="89" t="e">
        <f>(E16+E17)/1000-F16</f>
        <v>#REF!</v>
      </c>
    </row>
    <row r="17" spans="1:7" ht="15.75" hidden="1">
      <c r="A17" s="18"/>
      <c r="B17" s="11" t="s">
        <v>35</v>
      </c>
      <c r="C17" s="1"/>
      <c r="D17" s="10"/>
      <c r="E17" s="12"/>
      <c r="F17" s="90"/>
      <c r="G17" s="89"/>
    </row>
    <row r="18" spans="1:6" ht="15.75" hidden="1">
      <c r="A18" s="18" t="s">
        <v>20</v>
      </c>
      <c r="B18" s="11" t="s">
        <v>42</v>
      </c>
      <c r="C18" s="1"/>
      <c r="D18" s="10"/>
      <c r="E18" s="12"/>
      <c r="F18" s="7"/>
    </row>
    <row r="19" spans="1:7" ht="15.75">
      <c r="A19" s="18" t="s">
        <v>4</v>
      </c>
      <c r="B19" s="11" t="s">
        <v>75</v>
      </c>
      <c r="C19" s="29">
        <v>149720.26189214573</v>
      </c>
      <c r="D19" s="29">
        <v>583.86</v>
      </c>
      <c r="E19" s="71">
        <v>256.4317848322299</v>
      </c>
      <c r="F19" s="7"/>
      <c r="G19" s="85"/>
    </row>
    <row r="20" spans="1:7" ht="31.5">
      <c r="A20" s="18" t="s">
        <v>17</v>
      </c>
      <c r="B20" s="11" t="s">
        <v>266</v>
      </c>
      <c r="C20" s="29">
        <v>34064.563753810166</v>
      </c>
      <c r="D20" s="29">
        <v>730</v>
      </c>
      <c r="E20" s="71">
        <v>46.66378596412351</v>
      </c>
      <c r="F20" s="7"/>
      <c r="G20" s="85"/>
    </row>
    <row r="21" spans="1:7" ht="31.5">
      <c r="A21" s="18" t="s">
        <v>145</v>
      </c>
      <c r="B21" s="11" t="s">
        <v>223</v>
      </c>
      <c r="C21" s="29">
        <v>34064.563753810166</v>
      </c>
      <c r="D21" s="29">
        <v>2520.82</v>
      </c>
      <c r="E21" s="71">
        <v>13.513286848648521</v>
      </c>
      <c r="F21" s="7"/>
      <c r="G21" s="85"/>
    </row>
    <row r="22" spans="1:7" ht="47.25">
      <c r="A22" s="18" t="s">
        <v>5</v>
      </c>
      <c r="B22" s="11" t="s">
        <v>49</v>
      </c>
      <c r="C22" s="28" t="s">
        <v>50</v>
      </c>
      <c r="D22" s="28" t="s">
        <v>50</v>
      </c>
      <c r="E22" s="28" t="s">
        <v>50</v>
      </c>
      <c r="F22" s="7"/>
      <c r="G22" s="27"/>
    </row>
    <row r="23" spans="1:7" ht="47.25">
      <c r="A23" s="18" t="s">
        <v>8</v>
      </c>
      <c r="B23" s="11" t="s">
        <v>254</v>
      </c>
      <c r="C23" s="28"/>
      <c r="D23" s="28"/>
      <c r="E23" s="28"/>
      <c r="F23" s="7"/>
      <c r="G23" s="86"/>
    </row>
    <row r="24" spans="1:6" ht="20.25" customHeight="1">
      <c r="A24" s="18" t="s">
        <v>51</v>
      </c>
      <c r="B24" s="11" t="s">
        <v>52</v>
      </c>
      <c r="C24" s="28" t="s">
        <v>50</v>
      </c>
      <c r="D24" s="28" t="s">
        <v>50</v>
      </c>
      <c r="E24" s="28" t="s">
        <v>50</v>
      </c>
      <c r="F24" s="7"/>
    </row>
    <row r="25" spans="1:6" ht="20.25" customHeight="1">
      <c r="A25" s="18" t="s">
        <v>188</v>
      </c>
      <c r="B25" s="11" t="s">
        <v>215</v>
      </c>
      <c r="C25" s="29">
        <v>322291</v>
      </c>
      <c r="D25" s="29">
        <v>54</v>
      </c>
      <c r="E25" s="29">
        <v>5949.76</v>
      </c>
      <c r="F25" s="7"/>
    </row>
    <row r="26" spans="1:6" ht="20.25" customHeight="1">
      <c r="A26" s="18" t="s">
        <v>189</v>
      </c>
      <c r="B26" s="11" t="s">
        <v>216</v>
      </c>
      <c r="C26" s="29">
        <v>2203681</v>
      </c>
      <c r="D26" s="29">
        <v>253</v>
      </c>
      <c r="E26" s="29">
        <v>8710.2</v>
      </c>
      <c r="F26" s="7"/>
    </row>
    <row r="27" spans="1:6" ht="19.5" customHeight="1">
      <c r="A27" s="18" t="s">
        <v>55</v>
      </c>
      <c r="B27" s="11" t="s">
        <v>53</v>
      </c>
      <c r="C27" s="29" t="s">
        <v>50</v>
      </c>
      <c r="D27" s="29" t="s">
        <v>50</v>
      </c>
      <c r="E27" s="29" t="s">
        <v>50</v>
      </c>
      <c r="F27" s="7"/>
    </row>
    <row r="28" spans="1:7" ht="31.5" customHeight="1">
      <c r="A28" s="18" t="s">
        <v>190</v>
      </c>
      <c r="B28" s="11" t="s">
        <v>259</v>
      </c>
      <c r="C28" s="29">
        <v>3129107</v>
      </c>
      <c r="D28" s="29">
        <v>312</v>
      </c>
      <c r="E28" s="29">
        <v>10029.19</v>
      </c>
      <c r="F28" s="7"/>
      <c r="G28" s="86"/>
    </row>
    <row r="29" spans="1:6" ht="19.5" customHeight="1">
      <c r="A29" s="18" t="s">
        <v>56</v>
      </c>
      <c r="B29" s="11" t="s">
        <v>54</v>
      </c>
      <c r="C29" s="28" t="s">
        <v>50</v>
      </c>
      <c r="D29" s="28" t="s">
        <v>50</v>
      </c>
      <c r="E29" s="28" t="s">
        <v>50</v>
      </c>
      <c r="F29" s="7"/>
    </row>
    <row r="30" spans="1:6" ht="63">
      <c r="A30" s="18" t="s">
        <v>57</v>
      </c>
      <c r="B30" s="31" t="s">
        <v>59</v>
      </c>
      <c r="C30" s="29"/>
      <c r="D30" s="29"/>
      <c r="E30" s="29"/>
      <c r="F30" s="7"/>
    </row>
    <row r="31" spans="1:7" ht="15.75">
      <c r="A31" s="18" t="s">
        <v>101</v>
      </c>
      <c r="B31" s="21" t="s">
        <v>201</v>
      </c>
      <c r="C31" s="29">
        <v>222316</v>
      </c>
      <c r="D31" s="29">
        <v>36</v>
      </c>
      <c r="E31" s="29">
        <v>6175.44</v>
      </c>
      <c r="F31" s="7"/>
      <c r="G31" s="6"/>
    </row>
    <row r="32" spans="1:6" ht="15.75">
      <c r="A32" s="18" t="s">
        <v>102</v>
      </c>
      <c r="B32" s="21" t="s">
        <v>202</v>
      </c>
      <c r="C32" s="29">
        <v>273081</v>
      </c>
      <c r="D32" s="29">
        <v>56</v>
      </c>
      <c r="E32" s="29">
        <v>4876.45</v>
      </c>
      <c r="F32" s="7"/>
    </row>
    <row r="33" spans="1:6" ht="15.75">
      <c r="A33" s="18" t="s">
        <v>103</v>
      </c>
      <c r="B33" s="21" t="s">
        <v>203</v>
      </c>
      <c r="C33" s="29">
        <v>382051</v>
      </c>
      <c r="D33" s="29">
        <v>89</v>
      </c>
      <c r="E33" s="29">
        <v>4292.71</v>
      </c>
      <c r="F33" s="7"/>
    </row>
    <row r="34" spans="1:6" ht="15.75">
      <c r="A34" s="18" t="s">
        <v>104</v>
      </c>
      <c r="B34" s="21" t="s">
        <v>204</v>
      </c>
      <c r="C34" s="29">
        <v>431503</v>
      </c>
      <c r="D34" s="29">
        <v>142</v>
      </c>
      <c r="E34" s="29">
        <v>3038.75</v>
      </c>
      <c r="F34" s="7"/>
    </row>
    <row r="35" spans="1:6" ht="15.75">
      <c r="A35" s="18" t="s">
        <v>105</v>
      </c>
      <c r="B35" s="21" t="s">
        <v>205</v>
      </c>
      <c r="C35" s="29">
        <v>673950</v>
      </c>
      <c r="D35" s="29">
        <v>223</v>
      </c>
      <c r="E35" s="29">
        <v>3022.2</v>
      </c>
      <c r="F35" s="7"/>
    </row>
    <row r="36" spans="1:6" ht="15.75">
      <c r="A36" s="18" t="s">
        <v>106</v>
      </c>
      <c r="B36" s="21" t="s">
        <v>206</v>
      </c>
      <c r="C36" s="29">
        <v>895829</v>
      </c>
      <c r="D36" s="29">
        <v>356</v>
      </c>
      <c r="E36" s="29">
        <v>2516.37</v>
      </c>
      <c r="F36" s="7"/>
    </row>
    <row r="37" spans="1:6" ht="15.75">
      <c r="A37" s="18" t="s">
        <v>107</v>
      </c>
      <c r="B37" s="21" t="s">
        <v>207</v>
      </c>
      <c r="C37" s="29">
        <v>1308076</v>
      </c>
      <c r="D37" s="29">
        <v>561</v>
      </c>
      <c r="E37" s="29">
        <v>2331.69</v>
      </c>
      <c r="F37" s="7"/>
    </row>
    <row r="38" spans="1:6" ht="15.75">
      <c r="A38" s="18" t="s">
        <v>108</v>
      </c>
      <c r="B38" s="21" t="s">
        <v>208</v>
      </c>
      <c r="C38" s="29">
        <v>2099749</v>
      </c>
      <c r="D38" s="29">
        <v>890</v>
      </c>
      <c r="E38" s="29">
        <v>2359.27</v>
      </c>
      <c r="F38" s="7"/>
    </row>
    <row r="39" spans="1:6" ht="15.75">
      <c r="A39" s="18" t="s">
        <v>260</v>
      </c>
      <c r="B39" s="21" t="s">
        <v>209</v>
      </c>
      <c r="C39" s="29">
        <v>1129085</v>
      </c>
      <c r="D39" s="29">
        <v>445</v>
      </c>
      <c r="E39" s="29">
        <v>2537.27</v>
      </c>
      <c r="F39" s="7"/>
    </row>
    <row r="40" spans="1:6" ht="15.75">
      <c r="A40" s="18" t="s">
        <v>261</v>
      </c>
      <c r="B40" s="21" t="s">
        <v>210</v>
      </c>
      <c r="C40" s="29">
        <v>1774152</v>
      </c>
      <c r="D40" s="29">
        <v>712</v>
      </c>
      <c r="E40" s="29">
        <v>2491.79</v>
      </c>
      <c r="F40" s="7"/>
    </row>
    <row r="41" spans="1:6" ht="15.75">
      <c r="A41" s="18" t="s">
        <v>262</v>
      </c>
      <c r="B41" s="21" t="s">
        <v>211</v>
      </c>
      <c r="C41" s="29">
        <v>2616152</v>
      </c>
      <c r="D41" s="29">
        <v>1121</v>
      </c>
      <c r="E41" s="29">
        <v>2333.77</v>
      </c>
      <c r="F41" s="7"/>
    </row>
    <row r="42" spans="1:6" ht="15.75">
      <c r="A42" s="18" t="s">
        <v>263</v>
      </c>
      <c r="B42" s="21" t="s">
        <v>212</v>
      </c>
      <c r="C42" s="29">
        <v>7749114</v>
      </c>
      <c r="D42" s="29">
        <v>1121</v>
      </c>
      <c r="E42" s="29">
        <v>6912.68</v>
      </c>
      <c r="F42" s="7"/>
    </row>
    <row r="43" spans="1:6" ht="15.75">
      <c r="A43" s="18" t="s">
        <v>264</v>
      </c>
      <c r="B43" s="21" t="s">
        <v>213</v>
      </c>
      <c r="C43" s="29">
        <v>9425675</v>
      </c>
      <c r="D43" s="29">
        <v>1780</v>
      </c>
      <c r="E43" s="29">
        <v>5295.32</v>
      </c>
      <c r="F43" s="7"/>
    </row>
    <row r="44" spans="1:6" ht="15.75">
      <c r="A44" s="18" t="s">
        <v>265</v>
      </c>
      <c r="B44" s="21" t="s">
        <v>214</v>
      </c>
      <c r="C44" s="29">
        <v>11266784</v>
      </c>
      <c r="D44" s="29">
        <v>2225</v>
      </c>
      <c r="E44" s="29">
        <v>5063.72</v>
      </c>
      <c r="F44" s="7"/>
    </row>
    <row r="45" spans="1:7" ht="31.5">
      <c r="A45" s="18" t="s">
        <v>58</v>
      </c>
      <c r="B45" s="31" t="s">
        <v>60</v>
      </c>
      <c r="C45" s="29" t="s">
        <v>50</v>
      </c>
      <c r="D45" s="29" t="s">
        <v>50</v>
      </c>
      <c r="E45" s="29" t="s">
        <v>50</v>
      </c>
      <c r="F45" s="7"/>
      <c r="G45" s="9"/>
    </row>
    <row r="46" spans="1:5" ht="31.5">
      <c r="A46" s="17" t="s">
        <v>21</v>
      </c>
      <c r="B46" s="11" t="s">
        <v>66</v>
      </c>
      <c r="C46" s="28"/>
      <c r="D46" s="29"/>
      <c r="E46" s="28"/>
    </row>
    <row r="47" spans="1:6" ht="15.75" customHeight="1" hidden="1">
      <c r="A47" s="18" t="s">
        <v>7</v>
      </c>
      <c r="B47" s="11" t="s">
        <v>16</v>
      </c>
      <c r="C47" s="28" t="e">
        <f>#REF!+#REF!</f>
        <v>#REF!</v>
      </c>
      <c r="D47" s="28"/>
      <c r="E47" s="28"/>
      <c r="F47" s="4" t="s">
        <v>40</v>
      </c>
    </row>
    <row r="48" spans="1:6" ht="15.75" customHeight="1" hidden="1">
      <c r="A48" s="18" t="s">
        <v>14</v>
      </c>
      <c r="B48" s="11" t="s">
        <v>23</v>
      </c>
      <c r="C48" s="28" t="e">
        <f>C47*30%</f>
        <v>#REF!</v>
      </c>
      <c r="D48" s="28"/>
      <c r="E48" s="28"/>
      <c r="F48" s="4" t="s">
        <v>40</v>
      </c>
    </row>
    <row r="49" spans="1:6" ht="15.75" customHeight="1" hidden="1">
      <c r="A49" s="18" t="s">
        <v>15</v>
      </c>
      <c r="B49" s="11" t="s">
        <v>24</v>
      </c>
      <c r="C49" s="29" t="e">
        <f>#REF!</f>
        <v>#REF!</v>
      </c>
      <c r="D49" s="28"/>
      <c r="E49" s="28"/>
      <c r="F49" s="4" t="s">
        <v>41</v>
      </c>
    </row>
    <row r="50" spans="1:5" ht="15.75" customHeight="1" hidden="1">
      <c r="A50" s="18" t="s">
        <v>27</v>
      </c>
      <c r="B50" s="11" t="s">
        <v>45</v>
      </c>
      <c r="C50" s="29" t="e">
        <f>C47*0.4%</f>
        <v>#REF!</v>
      </c>
      <c r="D50" s="28"/>
      <c r="E50" s="28"/>
    </row>
    <row r="51" spans="1:5" ht="15.75" customHeight="1" hidden="1">
      <c r="A51" s="18" t="s">
        <v>28</v>
      </c>
      <c r="B51" s="11" t="s">
        <v>26</v>
      </c>
      <c r="C51" s="29" t="e">
        <f>#REF!</f>
        <v>#REF!</v>
      </c>
      <c r="D51" s="28"/>
      <c r="E51" s="28"/>
    </row>
    <row r="52" spans="1:5" ht="15.75" customHeight="1" hidden="1">
      <c r="A52" s="18" t="s">
        <v>29</v>
      </c>
      <c r="B52" s="11" t="s">
        <v>25</v>
      </c>
      <c r="C52" s="28"/>
      <c r="D52" s="28"/>
      <c r="E52" s="28"/>
    </row>
    <row r="53" spans="1:5" ht="15.75" customHeight="1" hidden="1">
      <c r="A53" s="18" t="s">
        <v>30</v>
      </c>
      <c r="B53" s="11" t="s">
        <v>35</v>
      </c>
      <c r="C53" s="28"/>
      <c r="D53" s="28"/>
      <c r="E53" s="28"/>
    </row>
    <row r="54" spans="1:5" ht="15.75" customHeight="1" hidden="1">
      <c r="A54" s="18" t="s">
        <v>36</v>
      </c>
      <c r="B54" s="11" t="s">
        <v>42</v>
      </c>
      <c r="C54" s="28"/>
      <c r="D54" s="28"/>
      <c r="E54" s="28"/>
    </row>
    <row r="55" spans="1:5" ht="20.25" customHeight="1" hidden="1">
      <c r="A55" s="18" t="s">
        <v>29</v>
      </c>
      <c r="B55" s="11" t="s">
        <v>37</v>
      </c>
      <c r="C55" s="28"/>
      <c r="D55" s="28"/>
      <c r="E55" s="28"/>
    </row>
    <row r="56" spans="1:5" ht="15.75">
      <c r="A56" s="18" t="s">
        <v>67</v>
      </c>
      <c r="B56" s="11" t="s">
        <v>218</v>
      </c>
      <c r="C56" s="28">
        <v>452720.50650016265</v>
      </c>
      <c r="D56" s="28">
        <v>583.86</v>
      </c>
      <c r="E56" s="70">
        <v>775.3922284454537</v>
      </c>
    </row>
    <row r="57" spans="1:5" ht="31.5">
      <c r="A57" s="18" t="s">
        <v>217</v>
      </c>
      <c r="B57" s="11" t="s">
        <v>267</v>
      </c>
      <c r="C57" s="28">
        <v>62078.63990596631</v>
      </c>
      <c r="D57" s="28">
        <v>730</v>
      </c>
      <c r="E57" s="70">
        <v>85.03923274789905</v>
      </c>
    </row>
    <row r="58" spans="1:5" ht="31.5">
      <c r="A58" s="18" t="s">
        <v>224</v>
      </c>
      <c r="B58" s="11" t="s">
        <v>225</v>
      </c>
      <c r="C58" s="28">
        <v>100761.08626402594</v>
      </c>
      <c r="D58" s="28">
        <v>2520.82</v>
      </c>
      <c r="E58" s="70">
        <v>39.971551425340145</v>
      </c>
    </row>
    <row r="59" spans="1:5" ht="69" customHeight="1">
      <c r="A59" s="18" t="s">
        <v>43</v>
      </c>
      <c r="B59" s="11" t="s">
        <v>220</v>
      </c>
      <c r="C59" s="28"/>
      <c r="D59" s="28"/>
      <c r="E59" s="28"/>
    </row>
    <row r="60" spans="1:5" ht="24.75" customHeight="1">
      <c r="A60" s="18" t="s">
        <v>221</v>
      </c>
      <c r="B60" s="11" t="s">
        <v>75</v>
      </c>
      <c r="C60" s="28" t="s">
        <v>50</v>
      </c>
      <c r="D60" s="28" t="s">
        <v>50</v>
      </c>
      <c r="E60" s="28" t="s">
        <v>50</v>
      </c>
    </row>
    <row r="61" spans="1:5" ht="31.5" customHeight="1">
      <c r="A61" s="18" t="s">
        <v>222</v>
      </c>
      <c r="B61" s="11" t="s">
        <v>267</v>
      </c>
      <c r="C61" s="28" t="s">
        <v>50</v>
      </c>
      <c r="D61" s="28" t="s">
        <v>50</v>
      </c>
      <c r="E61" s="28" t="s">
        <v>50</v>
      </c>
    </row>
    <row r="62" spans="1:5" ht="30" customHeight="1">
      <c r="A62" s="18" t="s">
        <v>226</v>
      </c>
      <c r="B62" s="11" t="s">
        <v>225</v>
      </c>
      <c r="C62" s="28">
        <v>7630.544226161788</v>
      </c>
      <c r="D62" s="28">
        <v>2520.82</v>
      </c>
      <c r="E62" s="28">
        <v>3.027008761498952</v>
      </c>
    </row>
    <row r="63" spans="1:5" ht="47.25">
      <c r="A63" s="17" t="s">
        <v>44</v>
      </c>
      <c r="B63" s="11" t="s">
        <v>19</v>
      </c>
      <c r="C63" s="28"/>
      <c r="D63" s="29"/>
      <c r="E63" s="28"/>
    </row>
    <row r="64" spans="1:5" ht="15.75" hidden="1">
      <c r="A64" s="18" t="s">
        <v>9</v>
      </c>
      <c r="B64" s="11" t="s">
        <v>47</v>
      </c>
      <c r="C64" s="28">
        <v>0</v>
      </c>
      <c r="D64" s="30"/>
      <c r="E64" s="30"/>
    </row>
    <row r="65" spans="1:5" ht="15.75" hidden="1">
      <c r="A65" s="18" t="s">
        <v>10</v>
      </c>
      <c r="B65" s="11" t="s">
        <v>16</v>
      </c>
      <c r="C65" s="28" t="e">
        <v>#REF!</v>
      </c>
      <c r="D65" s="30"/>
      <c r="E65" s="30"/>
    </row>
    <row r="66" spans="1:5" ht="15.75" hidden="1">
      <c r="A66" s="18" t="s">
        <v>11</v>
      </c>
      <c r="B66" s="11" t="s">
        <v>23</v>
      </c>
      <c r="C66" s="28" t="e">
        <v>#REF!</v>
      </c>
      <c r="D66" s="30"/>
      <c r="E66" s="30"/>
    </row>
    <row r="67" spans="1:5" ht="15.75" hidden="1">
      <c r="A67" s="18" t="s">
        <v>12</v>
      </c>
      <c r="B67" s="11" t="s">
        <v>24</v>
      </c>
      <c r="C67" s="29" t="e">
        <v>#REF!</v>
      </c>
      <c r="D67" s="30"/>
      <c r="E67" s="30"/>
    </row>
    <row r="68" spans="1:5" ht="15.75" hidden="1">
      <c r="A68" s="18" t="s">
        <v>13</v>
      </c>
      <c r="B68" s="11" t="s">
        <v>45</v>
      </c>
      <c r="C68" s="28" t="e">
        <v>#REF!</v>
      </c>
      <c r="D68" s="30"/>
      <c r="E68" s="30"/>
    </row>
    <row r="69" spans="1:5" ht="15.75" hidden="1">
      <c r="A69" s="17" t="s">
        <v>31</v>
      </c>
      <c r="B69" s="11" t="s">
        <v>26</v>
      </c>
      <c r="C69" s="28" t="e">
        <v>#REF!</v>
      </c>
      <c r="D69" s="30"/>
      <c r="E69" s="30"/>
    </row>
    <row r="70" spans="1:5" ht="15.75" hidden="1">
      <c r="A70" s="17" t="s">
        <v>32</v>
      </c>
      <c r="B70" s="11" t="s">
        <v>25</v>
      </c>
      <c r="C70" s="28"/>
      <c r="D70" s="30"/>
      <c r="E70" s="30"/>
    </row>
    <row r="71" spans="1:5" ht="15.75" hidden="1">
      <c r="A71" s="17" t="s">
        <v>33</v>
      </c>
      <c r="B71" s="11" t="s">
        <v>35</v>
      </c>
      <c r="C71" s="28"/>
      <c r="D71" s="30"/>
      <c r="E71" s="30"/>
    </row>
    <row r="72" spans="1:5" ht="15.75" hidden="1">
      <c r="A72" s="17" t="s">
        <v>34</v>
      </c>
      <c r="B72" s="11" t="s">
        <v>42</v>
      </c>
      <c r="C72" s="28"/>
      <c r="D72" s="30"/>
      <c r="E72" s="30"/>
    </row>
    <row r="73" spans="1:5" ht="15" customHeight="1" hidden="1">
      <c r="A73" s="17" t="s">
        <v>32</v>
      </c>
      <c r="B73" s="11" t="s">
        <v>37</v>
      </c>
      <c r="C73" s="28"/>
      <c r="D73" s="30"/>
      <c r="E73" s="30"/>
    </row>
    <row r="74" spans="1:5" ht="15.75">
      <c r="A74" s="18" t="s">
        <v>68</v>
      </c>
      <c r="B74" s="11" t="s">
        <v>218</v>
      </c>
      <c r="C74" s="28">
        <v>114638.3826215675</v>
      </c>
      <c r="D74" s="28">
        <v>583.86</v>
      </c>
      <c r="E74" s="70">
        <v>196.3456695467535</v>
      </c>
    </row>
    <row r="75" spans="1:5" ht="41.25" customHeight="1">
      <c r="A75" s="18" t="s">
        <v>219</v>
      </c>
      <c r="B75" s="11" t="s">
        <v>268</v>
      </c>
      <c r="C75" s="28">
        <v>34334.235838479246</v>
      </c>
      <c r="D75" s="28">
        <v>730</v>
      </c>
      <c r="E75" s="70">
        <v>47.03319977873869</v>
      </c>
    </row>
    <row r="76" spans="1:5" ht="31.5">
      <c r="A76" s="18" t="s">
        <v>228</v>
      </c>
      <c r="B76" s="11" t="s">
        <v>227</v>
      </c>
      <c r="C76" s="28">
        <v>40562.17601706556</v>
      </c>
      <c r="D76" s="28">
        <v>2520.82</v>
      </c>
      <c r="E76" s="70">
        <v>16.0908656774643</v>
      </c>
    </row>
    <row r="77" spans="1:5" ht="15.75">
      <c r="A77" s="74"/>
      <c r="B77" s="19"/>
      <c r="C77" s="75"/>
      <c r="D77" s="75"/>
      <c r="E77" s="76"/>
    </row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38" ht="15"/>
    <row r="139" ht="15"/>
    <row r="140" ht="15"/>
  </sheetData>
  <sheetProtection/>
  <mergeCells count="4">
    <mergeCell ref="G16:G17"/>
    <mergeCell ref="F16:F17"/>
    <mergeCell ref="A4:E4"/>
    <mergeCell ref="A5:E5"/>
  </mergeCells>
  <printOptions/>
  <pageMargins left="1.1811023622047245" right="0.3937007874015748" top="0.5905511811023623" bottom="0.3937007874015748" header="0.31496062992125984" footer="0.31496062992125984"/>
  <pageSetup fitToWidth="2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43">
      <selection activeCell="J33" sqref="J33"/>
    </sheetView>
  </sheetViews>
  <sheetFormatPr defaultColWidth="9.00390625" defaultRowHeight="12.75"/>
  <cols>
    <col min="1" max="1" width="7.25390625" style="25" customWidth="1"/>
    <col min="2" max="2" width="39.375" style="0" customWidth="1"/>
    <col min="3" max="3" width="13.125" style="0" customWidth="1"/>
    <col min="4" max="4" width="13.875" style="26" customWidth="1"/>
    <col min="5" max="5" width="17.00390625" style="0" customWidth="1"/>
    <col min="6" max="6" width="12.375" style="0" hidden="1" customWidth="1"/>
    <col min="7" max="7" width="5.875" style="0" hidden="1" customWidth="1"/>
  </cols>
  <sheetData>
    <row r="1" spans="1:7" s="41" customFormat="1" ht="15.75">
      <c r="A1" s="42"/>
      <c r="B1" s="43"/>
      <c r="C1" s="43"/>
      <c r="D1" s="32"/>
      <c r="E1" s="43"/>
      <c r="F1" s="43"/>
      <c r="G1" s="43"/>
    </row>
    <row r="2" spans="1:9" s="41" customFormat="1" ht="15.75">
      <c r="A2" s="108" t="s">
        <v>69</v>
      </c>
      <c r="B2" s="108"/>
      <c r="C2" s="108"/>
      <c r="D2" s="108"/>
      <c r="E2" s="108"/>
      <c r="F2" s="109"/>
      <c r="G2" s="109"/>
      <c r="H2" s="56"/>
      <c r="I2" s="56"/>
    </row>
    <row r="3" spans="1:9" s="41" customFormat="1" ht="15.75">
      <c r="A3" s="108" t="s">
        <v>134</v>
      </c>
      <c r="B3" s="108"/>
      <c r="C3" s="108"/>
      <c r="D3" s="108"/>
      <c r="E3" s="108"/>
      <c r="F3" s="109"/>
      <c r="G3" s="109"/>
      <c r="H3" s="56"/>
      <c r="I3" s="56"/>
    </row>
    <row r="4" spans="1:9" s="41" customFormat="1" ht="15.75">
      <c r="A4" s="108" t="s">
        <v>191</v>
      </c>
      <c r="B4" s="108"/>
      <c r="C4" s="108"/>
      <c r="D4" s="108"/>
      <c r="E4" s="108"/>
      <c r="F4" s="109"/>
      <c r="G4" s="109"/>
      <c r="H4" s="56"/>
      <c r="I4" s="56"/>
    </row>
    <row r="5" spans="1:7" ht="20.25" customHeight="1">
      <c r="A5" s="44"/>
      <c r="B5" s="45"/>
      <c r="C5" s="45"/>
      <c r="D5" s="46"/>
      <c r="E5" s="47"/>
      <c r="F5" s="45"/>
      <c r="G5" s="45"/>
    </row>
    <row r="6" spans="1:7" s="24" customFormat="1" ht="45.75" customHeight="1">
      <c r="A6" s="48" t="s">
        <v>70</v>
      </c>
      <c r="B6" s="48" t="s">
        <v>71</v>
      </c>
      <c r="C6" s="48" t="s">
        <v>72</v>
      </c>
      <c r="D6" s="48" t="s">
        <v>73</v>
      </c>
      <c r="E6" s="48" t="s">
        <v>136</v>
      </c>
      <c r="F6" s="107" t="s">
        <v>109</v>
      </c>
      <c r="G6" s="107"/>
    </row>
    <row r="7" spans="1:7" ht="38.25" customHeight="1">
      <c r="A7" s="49" t="s">
        <v>6</v>
      </c>
      <c r="B7" s="97" t="s">
        <v>74</v>
      </c>
      <c r="C7" s="98"/>
      <c r="D7" s="98"/>
      <c r="E7" s="99"/>
      <c r="F7" s="106"/>
      <c r="G7" s="106"/>
    </row>
    <row r="8" spans="1:7" ht="27" customHeight="1">
      <c r="A8" s="49" t="s">
        <v>4</v>
      </c>
      <c r="B8" s="50" t="s">
        <v>235</v>
      </c>
      <c r="C8" s="73" t="s">
        <v>76</v>
      </c>
      <c r="D8" s="78" t="s">
        <v>77</v>
      </c>
      <c r="E8" s="51">
        <f>'стаки за ед.макс.мощн.'!E19+'стаки за ед.макс.мощн.'!E56+'стаки за ед.макс.мощн.'!E74</f>
        <v>1228.1696828244371</v>
      </c>
      <c r="F8" s="106" t="s">
        <v>135</v>
      </c>
      <c r="G8" s="106"/>
    </row>
    <row r="9" spans="1:7" ht="24.75" customHeight="1">
      <c r="A9" s="79" t="s">
        <v>229</v>
      </c>
      <c r="B9" s="50" t="s">
        <v>240</v>
      </c>
      <c r="C9" s="49" t="s">
        <v>247</v>
      </c>
      <c r="D9" s="78" t="s">
        <v>77</v>
      </c>
      <c r="E9" s="51">
        <f>'стаки за ед.макс.мощн.'!E19</f>
        <v>256.4317848322299</v>
      </c>
      <c r="F9" s="72"/>
      <c r="G9" s="72"/>
    </row>
    <row r="10" spans="1:9" ht="25.5">
      <c r="A10" s="79" t="s">
        <v>230</v>
      </c>
      <c r="B10" s="50" t="s">
        <v>233</v>
      </c>
      <c r="C10" s="49" t="s">
        <v>249</v>
      </c>
      <c r="D10" s="78" t="s">
        <v>77</v>
      </c>
      <c r="E10" s="51">
        <f>'стаки за ед.макс.мощн.'!E56</f>
        <v>775.3922284454537</v>
      </c>
      <c r="F10" s="72"/>
      <c r="G10" s="72"/>
      <c r="I10" s="80" t="s">
        <v>246</v>
      </c>
    </row>
    <row r="11" spans="1:9" ht="51">
      <c r="A11" s="79" t="s">
        <v>231</v>
      </c>
      <c r="B11" s="50" t="s">
        <v>220</v>
      </c>
      <c r="C11" s="49" t="s">
        <v>250</v>
      </c>
      <c r="D11" s="78" t="s">
        <v>77</v>
      </c>
      <c r="E11" s="51" t="s">
        <v>50</v>
      </c>
      <c r="F11" s="72"/>
      <c r="G11" s="72"/>
      <c r="I11" s="80"/>
    </row>
    <row r="12" spans="1:7" ht="51">
      <c r="A12" s="79" t="s">
        <v>232</v>
      </c>
      <c r="B12" s="50" t="s">
        <v>234</v>
      </c>
      <c r="C12" s="49" t="s">
        <v>248</v>
      </c>
      <c r="D12" s="78" t="s">
        <v>77</v>
      </c>
      <c r="E12" s="51">
        <f>'стаки за ед.макс.мощн.'!E74</f>
        <v>196.3456695467535</v>
      </c>
      <c r="F12" s="72"/>
      <c r="G12" s="72"/>
    </row>
    <row r="13" spans="1:7" ht="33.75" customHeight="1">
      <c r="A13" s="49" t="s">
        <v>17</v>
      </c>
      <c r="B13" s="50" t="s">
        <v>269</v>
      </c>
      <c r="C13" s="49" t="s">
        <v>76</v>
      </c>
      <c r="D13" s="78" t="s">
        <v>77</v>
      </c>
      <c r="E13" s="52">
        <f>'стаки за ед.макс.мощн.'!E20+'стаки за ед.макс.мощн.'!E57+'стаки за ед.макс.мощн.'!E75</f>
        <v>178.73621849076125</v>
      </c>
      <c r="F13" s="106" t="s">
        <v>135</v>
      </c>
      <c r="G13" s="106"/>
    </row>
    <row r="14" spans="1:7" ht="24.75" customHeight="1">
      <c r="A14" s="79" t="s">
        <v>236</v>
      </c>
      <c r="B14" s="50" t="s">
        <v>240</v>
      </c>
      <c r="C14" s="49" t="s">
        <v>247</v>
      </c>
      <c r="D14" s="78" t="s">
        <v>77</v>
      </c>
      <c r="E14" s="51">
        <f>'стаки за ед.макс.мощн.'!E20</f>
        <v>46.66378596412351</v>
      </c>
      <c r="F14" s="72"/>
      <c r="G14" s="72"/>
    </row>
    <row r="15" spans="1:7" ht="25.5">
      <c r="A15" s="79" t="s">
        <v>237</v>
      </c>
      <c r="B15" s="50" t="s">
        <v>233</v>
      </c>
      <c r="C15" s="49" t="s">
        <v>249</v>
      </c>
      <c r="D15" s="78" t="s">
        <v>77</v>
      </c>
      <c r="E15" s="77">
        <f>'стаки за ед.макс.мощн.'!E57</f>
        <v>85.03923274789905</v>
      </c>
      <c r="F15" s="72"/>
      <c r="G15" s="72"/>
    </row>
    <row r="16" spans="1:7" ht="51">
      <c r="A16" s="79" t="s">
        <v>238</v>
      </c>
      <c r="B16" s="50" t="s">
        <v>220</v>
      </c>
      <c r="C16" s="49" t="s">
        <v>250</v>
      </c>
      <c r="D16" s="78" t="s">
        <v>77</v>
      </c>
      <c r="E16" s="77" t="s">
        <v>50</v>
      </c>
      <c r="F16" s="72"/>
      <c r="G16" s="72"/>
    </row>
    <row r="17" spans="1:7" ht="51">
      <c r="A17" s="79" t="s">
        <v>239</v>
      </c>
      <c r="B17" s="50" t="s">
        <v>234</v>
      </c>
      <c r="C17" s="49" t="s">
        <v>248</v>
      </c>
      <c r="D17" s="78" t="s">
        <v>77</v>
      </c>
      <c r="E17" s="77">
        <f>'стаки за ед.макс.мощн.'!E75</f>
        <v>47.03319977873869</v>
      </c>
      <c r="F17" s="72"/>
      <c r="G17" s="72"/>
    </row>
    <row r="18" spans="1:7" ht="26.25" customHeight="1">
      <c r="A18" s="49" t="s">
        <v>145</v>
      </c>
      <c r="B18" s="50" t="s">
        <v>241</v>
      </c>
      <c r="C18" s="73" t="s">
        <v>76</v>
      </c>
      <c r="D18" s="78" t="s">
        <v>77</v>
      </c>
      <c r="E18" s="77">
        <f>'стаки за ед.макс.мощн.'!E21+'стаки за ед.макс.мощн.'!E62+'стаки за ед.макс.мощн.'!E58+'стаки за ед.макс.мощн.'!E76</f>
        <v>72.60271271295193</v>
      </c>
      <c r="F18" s="72"/>
      <c r="G18" s="72"/>
    </row>
    <row r="19" spans="1:7" ht="36" customHeight="1">
      <c r="A19" s="79" t="s">
        <v>242</v>
      </c>
      <c r="B19" s="50" t="s">
        <v>240</v>
      </c>
      <c r="C19" s="49" t="s">
        <v>247</v>
      </c>
      <c r="D19" s="78" t="s">
        <v>77</v>
      </c>
      <c r="E19" s="77">
        <v>13.513286848648521</v>
      </c>
      <c r="F19" s="72"/>
      <c r="G19" s="72"/>
    </row>
    <row r="20" spans="1:7" ht="25.5">
      <c r="A20" s="79" t="s">
        <v>243</v>
      </c>
      <c r="B20" s="50" t="s">
        <v>233</v>
      </c>
      <c r="C20" s="49" t="s">
        <v>249</v>
      </c>
      <c r="D20" s="78" t="s">
        <v>77</v>
      </c>
      <c r="E20" s="77">
        <v>39.971551425340145</v>
      </c>
      <c r="F20" s="72"/>
      <c r="G20" s="72"/>
    </row>
    <row r="21" spans="1:7" ht="51">
      <c r="A21" s="79" t="s">
        <v>244</v>
      </c>
      <c r="B21" s="50" t="s">
        <v>220</v>
      </c>
      <c r="C21" s="49" t="s">
        <v>250</v>
      </c>
      <c r="D21" s="78" t="s">
        <v>77</v>
      </c>
      <c r="E21" s="77">
        <v>3.027008761498952</v>
      </c>
      <c r="F21" s="72"/>
      <c r="G21" s="72"/>
    </row>
    <row r="22" spans="1:7" ht="51">
      <c r="A22" s="79" t="s">
        <v>245</v>
      </c>
      <c r="B22" s="50" t="s">
        <v>234</v>
      </c>
      <c r="C22" s="49" t="s">
        <v>248</v>
      </c>
      <c r="D22" s="78" t="s">
        <v>77</v>
      </c>
      <c r="E22" s="77">
        <v>16.0908656774643</v>
      </c>
      <c r="F22" s="72"/>
      <c r="G22" s="72"/>
    </row>
    <row r="23" spans="1:7" ht="42" customHeight="1">
      <c r="A23" s="49" t="s">
        <v>5</v>
      </c>
      <c r="B23" s="97" t="s">
        <v>78</v>
      </c>
      <c r="C23" s="98"/>
      <c r="D23" s="98"/>
      <c r="E23" s="99"/>
      <c r="F23" s="106"/>
      <c r="G23" s="106"/>
    </row>
    <row r="24" spans="1:7" ht="20.25" customHeight="1">
      <c r="A24" s="49" t="s">
        <v>7</v>
      </c>
      <c r="B24" s="50" t="s">
        <v>193</v>
      </c>
      <c r="C24" s="100" t="s">
        <v>79</v>
      </c>
      <c r="D24" s="49" t="s">
        <v>80</v>
      </c>
      <c r="E24" s="53">
        <v>245800</v>
      </c>
      <c r="F24" s="106" t="s">
        <v>110</v>
      </c>
      <c r="G24" s="106"/>
    </row>
    <row r="25" spans="1:7" ht="21.75" customHeight="1">
      <c r="A25" s="49" t="s">
        <v>14</v>
      </c>
      <c r="B25" s="50" t="s">
        <v>194</v>
      </c>
      <c r="C25" s="101"/>
      <c r="D25" s="49" t="s">
        <v>80</v>
      </c>
      <c r="E25" s="53">
        <v>264500</v>
      </c>
      <c r="F25" s="106" t="s">
        <v>111</v>
      </c>
      <c r="G25" s="106"/>
    </row>
    <row r="26" spans="1:7" ht="23.25" customHeight="1">
      <c r="A26" s="49" t="s">
        <v>15</v>
      </c>
      <c r="B26" s="50" t="s">
        <v>195</v>
      </c>
      <c r="C26" s="101"/>
      <c r="D26" s="49" t="s">
        <v>80</v>
      </c>
      <c r="E26" s="53">
        <v>319200</v>
      </c>
      <c r="F26" s="106" t="s">
        <v>112</v>
      </c>
      <c r="G26" s="106"/>
    </row>
    <row r="27" spans="1:7" ht="29.25" customHeight="1">
      <c r="A27" s="49" t="s">
        <v>27</v>
      </c>
      <c r="B27" s="50" t="s">
        <v>196</v>
      </c>
      <c r="C27" s="102"/>
      <c r="D27" s="49" t="s">
        <v>80</v>
      </c>
      <c r="E27" s="53">
        <v>385100</v>
      </c>
      <c r="F27" s="106" t="s">
        <v>113</v>
      </c>
      <c r="G27" s="106"/>
    </row>
    <row r="28" spans="1:7" ht="32.25" customHeight="1">
      <c r="A28" s="49" t="s">
        <v>8</v>
      </c>
      <c r="B28" s="97" t="s">
        <v>81</v>
      </c>
      <c r="C28" s="98"/>
      <c r="D28" s="98"/>
      <c r="E28" s="99"/>
      <c r="F28" s="106"/>
      <c r="G28" s="106"/>
    </row>
    <row r="29" spans="1:7" ht="25.5">
      <c r="A29" s="49" t="s">
        <v>9</v>
      </c>
      <c r="B29" s="50" t="s">
        <v>82</v>
      </c>
      <c r="C29" s="100" t="s">
        <v>83</v>
      </c>
      <c r="D29" s="49" t="s">
        <v>80</v>
      </c>
      <c r="E29" s="53">
        <v>174000</v>
      </c>
      <c r="F29" s="106" t="s">
        <v>114</v>
      </c>
      <c r="G29" s="106"/>
    </row>
    <row r="30" spans="1:7" ht="35.25" customHeight="1">
      <c r="A30" s="49" t="s">
        <v>10</v>
      </c>
      <c r="B30" s="50" t="s">
        <v>84</v>
      </c>
      <c r="C30" s="101"/>
      <c r="D30" s="49" t="s">
        <v>80</v>
      </c>
      <c r="E30" s="53">
        <v>267000</v>
      </c>
      <c r="F30" s="106" t="s">
        <v>115</v>
      </c>
      <c r="G30" s="106"/>
    </row>
    <row r="31" spans="1:7" ht="25.5">
      <c r="A31" s="49" t="s">
        <v>11</v>
      </c>
      <c r="B31" s="50" t="s">
        <v>197</v>
      </c>
      <c r="C31" s="101"/>
      <c r="D31" s="49" t="s">
        <v>80</v>
      </c>
      <c r="E31" s="53">
        <v>547600</v>
      </c>
      <c r="F31" s="106" t="s">
        <v>116</v>
      </c>
      <c r="G31" s="106"/>
    </row>
    <row r="32" spans="1:7" ht="25.5">
      <c r="A32" s="49" t="s">
        <v>12</v>
      </c>
      <c r="B32" s="50" t="s">
        <v>198</v>
      </c>
      <c r="C32" s="101"/>
      <c r="D32" s="49" t="s">
        <v>80</v>
      </c>
      <c r="E32" s="53">
        <v>697300</v>
      </c>
      <c r="F32" s="106" t="s">
        <v>117</v>
      </c>
      <c r="G32" s="106"/>
    </row>
    <row r="33" spans="1:7" ht="25.5">
      <c r="A33" s="49" t="s">
        <v>13</v>
      </c>
      <c r="B33" s="50" t="s">
        <v>199</v>
      </c>
      <c r="C33" s="101"/>
      <c r="D33" s="49" t="s">
        <v>80</v>
      </c>
      <c r="E33" s="54">
        <v>788600</v>
      </c>
      <c r="F33" s="106" t="s">
        <v>118</v>
      </c>
      <c r="G33" s="106"/>
    </row>
    <row r="34" spans="1:7" ht="30" customHeight="1">
      <c r="A34" s="49" t="s">
        <v>31</v>
      </c>
      <c r="B34" s="50" t="s">
        <v>200</v>
      </c>
      <c r="C34" s="102"/>
      <c r="D34" s="49" t="s">
        <v>80</v>
      </c>
      <c r="E34" s="53">
        <v>936400</v>
      </c>
      <c r="F34" s="106" t="s">
        <v>119</v>
      </c>
      <c r="G34" s="106"/>
    </row>
    <row r="35" spans="1:7" ht="24" customHeight="1">
      <c r="A35" s="49" t="s">
        <v>21</v>
      </c>
      <c r="B35" s="97" t="s">
        <v>85</v>
      </c>
      <c r="C35" s="98"/>
      <c r="D35" s="98"/>
      <c r="E35" s="99"/>
      <c r="F35" s="106"/>
      <c r="G35" s="106"/>
    </row>
    <row r="36" spans="1:7" ht="27.75" customHeight="1">
      <c r="A36" s="49" t="s">
        <v>86</v>
      </c>
      <c r="B36" s="50" t="s">
        <v>201</v>
      </c>
      <c r="C36" s="103" t="s">
        <v>87</v>
      </c>
      <c r="D36" s="49" t="s">
        <v>77</v>
      </c>
      <c r="E36" s="51">
        <v>1427</v>
      </c>
      <c r="F36" s="106" t="s">
        <v>133</v>
      </c>
      <c r="G36" s="106"/>
    </row>
    <row r="37" spans="1:7" ht="28.5" customHeight="1">
      <c r="A37" s="49" t="s">
        <v>88</v>
      </c>
      <c r="B37" s="50" t="s">
        <v>202</v>
      </c>
      <c r="C37" s="104"/>
      <c r="D37" s="49" t="s">
        <v>77</v>
      </c>
      <c r="E37" s="51">
        <v>1113</v>
      </c>
      <c r="F37" s="106" t="s">
        <v>120</v>
      </c>
      <c r="G37" s="106"/>
    </row>
    <row r="38" spans="1:7" ht="26.25" customHeight="1">
      <c r="A38" s="49" t="s">
        <v>89</v>
      </c>
      <c r="B38" s="50" t="s">
        <v>203</v>
      </c>
      <c r="C38" s="104"/>
      <c r="D38" s="49" t="s">
        <v>77</v>
      </c>
      <c r="E38" s="51">
        <v>981</v>
      </c>
      <c r="F38" s="106" t="s">
        <v>121</v>
      </c>
      <c r="G38" s="106"/>
    </row>
    <row r="39" spans="1:7" ht="24.75" customHeight="1">
      <c r="A39" s="49" t="s">
        <v>90</v>
      </c>
      <c r="B39" s="50" t="s">
        <v>204</v>
      </c>
      <c r="C39" s="104"/>
      <c r="D39" s="49" t="s">
        <v>77</v>
      </c>
      <c r="E39" s="51">
        <v>692</v>
      </c>
      <c r="F39" s="106" t="s">
        <v>122</v>
      </c>
      <c r="G39" s="106"/>
    </row>
    <row r="40" spans="1:7" ht="27" customHeight="1">
      <c r="A40" s="49" t="s">
        <v>91</v>
      </c>
      <c r="B40" s="50" t="s">
        <v>205</v>
      </c>
      <c r="C40" s="104"/>
      <c r="D40" s="49" t="s">
        <v>77</v>
      </c>
      <c r="E40" s="51">
        <v>692</v>
      </c>
      <c r="F40" s="106" t="s">
        <v>123</v>
      </c>
      <c r="G40" s="106"/>
    </row>
    <row r="41" spans="1:7" ht="28.5" customHeight="1">
      <c r="A41" s="49" t="s">
        <v>92</v>
      </c>
      <c r="B41" s="50" t="s">
        <v>206</v>
      </c>
      <c r="C41" s="104"/>
      <c r="D41" s="49" t="s">
        <v>77</v>
      </c>
      <c r="E41" s="51">
        <v>575</v>
      </c>
      <c r="F41" s="106" t="s">
        <v>124</v>
      </c>
      <c r="G41" s="106"/>
    </row>
    <row r="42" spans="1:7" ht="28.5" customHeight="1">
      <c r="A42" s="49" t="s">
        <v>93</v>
      </c>
      <c r="B42" s="50" t="s">
        <v>207</v>
      </c>
      <c r="C42" s="104"/>
      <c r="D42" s="49" t="s">
        <v>77</v>
      </c>
      <c r="E42" s="51">
        <v>533</v>
      </c>
      <c r="F42" s="106" t="s">
        <v>125</v>
      </c>
      <c r="G42" s="106"/>
    </row>
    <row r="43" spans="1:7" ht="25.5" customHeight="1">
      <c r="A43" s="49" t="s">
        <v>94</v>
      </c>
      <c r="B43" s="50" t="s">
        <v>208</v>
      </c>
      <c r="C43" s="104"/>
      <c r="D43" s="49" t="s">
        <v>77</v>
      </c>
      <c r="E43" s="51">
        <v>539</v>
      </c>
      <c r="F43" s="106" t="s">
        <v>126</v>
      </c>
      <c r="G43" s="106"/>
    </row>
    <row r="44" spans="1:7" ht="24.75" customHeight="1">
      <c r="A44" s="49" t="s">
        <v>95</v>
      </c>
      <c r="B44" s="50" t="s">
        <v>209</v>
      </c>
      <c r="C44" s="104"/>
      <c r="D44" s="49" t="s">
        <v>77</v>
      </c>
      <c r="E44" s="51">
        <v>580</v>
      </c>
      <c r="F44" s="106" t="s">
        <v>127</v>
      </c>
      <c r="G44" s="106"/>
    </row>
    <row r="45" spans="1:7" ht="24.75" customHeight="1">
      <c r="A45" s="49" t="s">
        <v>96</v>
      </c>
      <c r="B45" s="50" t="s">
        <v>210</v>
      </c>
      <c r="C45" s="104"/>
      <c r="D45" s="49" t="s">
        <v>77</v>
      </c>
      <c r="E45" s="51">
        <v>569</v>
      </c>
      <c r="F45" s="106" t="s">
        <v>128</v>
      </c>
      <c r="G45" s="106"/>
    </row>
    <row r="46" spans="1:7" ht="27" customHeight="1">
      <c r="A46" s="49" t="s">
        <v>97</v>
      </c>
      <c r="B46" s="50" t="s">
        <v>211</v>
      </c>
      <c r="C46" s="104"/>
      <c r="D46" s="49" t="s">
        <v>77</v>
      </c>
      <c r="E46" s="51">
        <v>533</v>
      </c>
      <c r="F46" s="106" t="s">
        <v>129</v>
      </c>
      <c r="G46" s="106"/>
    </row>
    <row r="47" spans="1:7" ht="26.25" customHeight="1">
      <c r="A47" s="49" t="s">
        <v>98</v>
      </c>
      <c r="B47" s="50" t="s">
        <v>212</v>
      </c>
      <c r="C47" s="104"/>
      <c r="D47" s="49" t="s">
        <v>77</v>
      </c>
      <c r="E47" s="51">
        <v>1579</v>
      </c>
      <c r="F47" s="106" t="s">
        <v>130</v>
      </c>
      <c r="G47" s="106"/>
    </row>
    <row r="48" spans="1:7" ht="27" customHeight="1">
      <c r="A48" s="49" t="s">
        <v>99</v>
      </c>
      <c r="B48" s="50" t="s">
        <v>213</v>
      </c>
      <c r="C48" s="104"/>
      <c r="D48" s="49" t="s">
        <v>77</v>
      </c>
      <c r="E48" s="51">
        <v>1210</v>
      </c>
      <c r="F48" s="106" t="s">
        <v>131</v>
      </c>
      <c r="G48" s="106"/>
    </row>
    <row r="49" spans="1:7" ht="26.25" customHeight="1">
      <c r="A49" s="49" t="s">
        <v>100</v>
      </c>
      <c r="B49" s="50" t="s">
        <v>214</v>
      </c>
      <c r="C49" s="105"/>
      <c r="D49" s="49" t="s">
        <v>77</v>
      </c>
      <c r="E49" s="51">
        <v>1157</v>
      </c>
      <c r="F49" s="106" t="s">
        <v>132</v>
      </c>
      <c r="G49" s="106"/>
    </row>
    <row r="50" spans="1:7" ht="12.75">
      <c r="A50" s="55"/>
      <c r="B50" s="45"/>
      <c r="C50" s="45"/>
      <c r="D50" s="46"/>
      <c r="E50" s="45"/>
      <c r="F50" s="45"/>
      <c r="G50" s="45"/>
    </row>
  </sheetData>
  <sheetProtection/>
  <mergeCells count="41">
    <mergeCell ref="A2:G2"/>
    <mergeCell ref="A3:G3"/>
    <mergeCell ref="A4:G4"/>
    <mergeCell ref="F49:G49"/>
    <mergeCell ref="F6:G6"/>
    <mergeCell ref="F7:G7"/>
    <mergeCell ref="F8:G8"/>
    <mergeCell ref="F13:G13"/>
    <mergeCell ref="F23:G23"/>
    <mergeCell ref="F43:G43"/>
    <mergeCell ref="F44:G44"/>
    <mergeCell ref="F36:G36"/>
    <mergeCell ref="F27:G27"/>
    <mergeCell ref="F28:G28"/>
    <mergeCell ref="F29:G29"/>
    <mergeCell ref="F35:G35"/>
    <mergeCell ref="F31:G31"/>
    <mergeCell ref="F32:G32"/>
    <mergeCell ref="F45:G45"/>
    <mergeCell ref="F46:G46"/>
    <mergeCell ref="F47:G47"/>
    <mergeCell ref="F48:G48"/>
    <mergeCell ref="F37:G37"/>
    <mergeCell ref="F38:G38"/>
    <mergeCell ref="F39:G39"/>
    <mergeCell ref="F40:G40"/>
    <mergeCell ref="F41:G41"/>
    <mergeCell ref="F42:G42"/>
    <mergeCell ref="B35:E35"/>
    <mergeCell ref="F24:G24"/>
    <mergeCell ref="F25:G25"/>
    <mergeCell ref="F26:G26"/>
    <mergeCell ref="F34:G34"/>
    <mergeCell ref="F33:G33"/>
    <mergeCell ref="F30:G30"/>
    <mergeCell ref="B7:E7"/>
    <mergeCell ref="B23:E23"/>
    <mergeCell ref="C24:C27"/>
    <mergeCell ref="B28:E28"/>
    <mergeCell ref="C29:C34"/>
    <mergeCell ref="C36:C49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30">
      <selection activeCell="A37" sqref="A37:IV48"/>
    </sheetView>
  </sheetViews>
  <sheetFormatPr defaultColWidth="9.00390625" defaultRowHeight="12.75"/>
  <cols>
    <col min="1" max="1" width="7.75390625" style="69" customWidth="1"/>
    <col min="2" max="2" width="55.375" style="34" customWidth="1"/>
    <col min="3" max="3" width="18.125" style="34" customWidth="1"/>
    <col min="4" max="4" width="17.00390625" style="69" customWidth="1"/>
    <col min="5" max="5" width="11.375" style="34" bestFit="1" customWidth="1"/>
    <col min="6" max="16384" width="9.125" style="34" customWidth="1"/>
  </cols>
  <sheetData>
    <row r="1" spans="1:4" ht="52.5" customHeight="1" hidden="1">
      <c r="A1" s="33"/>
      <c r="B1" s="37"/>
      <c r="C1" s="37"/>
      <c r="D1" s="13"/>
    </row>
    <row r="2" spans="1:4" ht="10.5" customHeight="1" hidden="1">
      <c r="A2" s="33"/>
      <c r="B2" s="37"/>
      <c r="C2" s="37"/>
      <c r="D2" s="13"/>
    </row>
    <row r="3" spans="1:4" ht="49.5" customHeight="1">
      <c r="A3" s="91" t="s">
        <v>255</v>
      </c>
      <c r="B3" s="91"/>
      <c r="C3" s="91"/>
      <c r="D3" s="91"/>
    </row>
    <row r="4" spans="1:4" ht="20.25" customHeight="1">
      <c r="A4" s="91" t="s">
        <v>256</v>
      </c>
      <c r="B4" s="92"/>
      <c r="C4" s="92"/>
      <c r="D4" s="92"/>
    </row>
    <row r="5" spans="1:4" ht="15.75">
      <c r="A5" s="40"/>
      <c r="B5" s="40"/>
      <c r="C5" s="40"/>
      <c r="D5" s="57" t="s">
        <v>137</v>
      </c>
    </row>
    <row r="6" spans="1:4" ht="47.25">
      <c r="A6" s="10" t="s">
        <v>138</v>
      </c>
      <c r="B6" s="10" t="s">
        <v>139</v>
      </c>
      <c r="C6" s="87" t="s">
        <v>140</v>
      </c>
      <c r="D6" s="10" t="s">
        <v>141</v>
      </c>
    </row>
    <row r="7" spans="1:4" ht="15.75">
      <c r="A7" s="10">
        <v>1</v>
      </c>
      <c r="B7" s="10">
        <v>2</v>
      </c>
      <c r="C7" s="87">
        <v>3</v>
      </c>
      <c r="D7" s="10">
        <v>4</v>
      </c>
    </row>
    <row r="8" spans="1:4" ht="34.5" customHeight="1">
      <c r="A8" s="10" t="s">
        <v>6</v>
      </c>
      <c r="B8" s="11" t="s">
        <v>142</v>
      </c>
      <c r="C8" s="12">
        <f>C9+C10+C11+C12+C13+C14+C27</f>
        <v>695.5999347227091</v>
      </c>
      <c r="D8" s="12">
        <f>D9+D10+D11+D12+D13+D14+D27</f>
        <v>717.079051013876</v>
      </c>
    </row>
    <row r="9" spans="1:4" ht="15.75">
      <c r="A9" s="58" t="s">
        <v>4</v>
      </c>
      <c r="B9" s="11" t="s">
        <v>143</v>
      </c>
      <c r="C9" s="12">
        <v>4</v>
      </c>
      <c r="D9" s="12">
        <v>3.328</v>
      </c>
    </row>
    <row r="10" spans="1:4" ht="15.75">
      <c r="A10" s="58" t="s">
        <v>17</v>
      </c>
      <c r="B10" s="11" t="s">
        <v>144</v>
      </c>
      <c r="C10" s="12"/>
      <c r="D10" s="12"/>
    </row>
    <row r="11" spans="1:4" ht="15.75" hidden="1">
      <c r="A11" s="58" t="s">
        <v>145</v>
      </c>
      <c r="B11" s="11" t="s">
        <v>146</v>
      </c>
      <c r="C11" s="12"/>
      <c r="D11" s="12"/>
    </row>
    <row r="12" spans="1:4" ht="15.75">
      <c r="A12" s="58" t="s">
        <v>145</v>
      </c>
      <c r="B12" s="11" t="s">
        <v>147</v>
      </c>
      <c r="C12" s="59">
        <v>231.34</v>
      </c>
      <c r="D12" s="59">
        <v>244.3028658698433</v>
      </c>
    </row>
    <row r="13" spans="1:4" ht="15.75">
      <c r="A13" s="58" t="s">
        <v>148</v>
      </c>
      <c r="B13" s="11" t="s">
        <v>149</v>
      </c>
      <c r="C13" s="59">
        <f>C12*30%</f>
        <v>69.402</v>
      </c>
      <c r="D13" s="59">
        <f>D12*30%</f>
        <v>73.29085976095298</v>
      </c>
    </row>
    <row r="14" spans="1:4" ht="15.75">
      <c r="A14" s="58" t="s">
        <v>18</v>
      </c>
      <c r="B14" s="11" t="s">
        <v>150</v>
      </c>
      <c r="C14" s="12">
        <f>C15+C16+C20</f>
        <v>390.85793472270916</v>
      </c>
      <c r="D14" s="12">
        <f>D15+D16+D20</f>
        <v>396.1573253830797</v>
      </c>
    </row>
    <row r="15" spans="1:4" ht="15.75">
      <c r="A15" s="58" t="s">
        <v>151</v>
      </c>
      <c r="B15" s="62" t="s">
        <v>152</v>
      </c>
      <c r="C15" s="12">
        <v>151</v>
      </c>
      <c r="D15" s="12">
        <v>152.17121102857138</v>
      </c>
    </row>
    <row r="16" spans="1:4" ht="31.5">
      <c r="A16" s="58" t="s">
        <v>153</v>
      </c>
      <c r="B16" s="62" t="s">
        <v>154</v>
      </c>
      <c r="C16" s="12">
        <v>0.8579347227091186</v>
      </c>
      <c r="D16" s="12">
        <f>D17+D18+D19</f>
        <v>0.9772114634793732</v>
      </c>
    </row>
    <row r="17" spans="1:4" ht="31.5" hidden="1">
      <c r="A17" s="58" t="s">
        <v>155</v>
      </c>
      <c r="B17" s="62" t="s">
        <v>156</v>
      </c>
      <c r="C17" s="12"/>
      <c r="D17" s="12"/>
    </row>
    <row r="18" spans="1:4" ht="31.5" hidden="1">
      <c r="A18" s="58" t="s">
        <v>157</v>
      </c>
      <c r="B18" s="62" t="s">
        <v>158</v>
      </c>
      <c r="C18" s="12"/>
      <c r="D18" s="12"/>
    </row>
    <row r="19" spans="1:4" ht="31.5" hidden="1">
      <c r="A19" s="58" t="s">
        <v>159</v>
      </c>
      <c r="B19" s="62" t="s">
        <v>160</v>
      </c>
      <c r="C19" s="12">
        <v>0.8579347227091186</v>
      </c>
      <c r="D19" s="12">
        <f>D12*0.4%</f>
        <v>0.9772114634793732</v>
      </c>
    </row>
    <row r="20" spans="1:4" ht="31.5">
      <c r="A20" s="58" t="s">
        <v>161</v>
      </c>
      <c r="B20" s="62" t="s">
        <v>162</v>
      </c>
      <c r="C20" s="12">
        <f>C21+C22+C23+C24+C25</f>
        <v>239</v>
      </c>
      <c r="D20" s="12">
        <f>D21+D22+D23+D24+D25</f>
        <v>243.00890289102895</v>
      </c>
    </row>
    <row r="21" spans="1:4" ht="25.5" customHeight="1">
      <c r="A21" s="58" t="s">
        <v>163</v>
      </c>
      <c r="B21" s="62" t="s">
        <v>164</v>
      </c>
      <c r="C21" s="12"/>
      <c r="D21" s="12"/>
    </row>
    <row r="22" spans="1:4" ht="29.25" customHeight="1">
      <c r="A22" s="58" t="s">
        <v>165</v>
      </c>
      <c r="B22" s="11" t="s">
        <v>166</v>
      </c>
      <c r="C22" s="12"/>
      <c r="D22" s="12"/>
    </row>
    <row r="23" spans="1:4" ht="33.75" customHeight="1">
      <c r="A23" s="58" t="s">
        <v>167</v>
      </c>
      <c r="B23" s="11" t="s">
        <v>168</v>
      </c>
      <c r="C23" s="12"/>
      <c r="D23" s="12"/>
    </row>
    <row r="24" spans="1:4" ht="22.5" customHeight="1">
      <c r="A24" s="58" t="s">
        <v>169</v>
      </c>
      <c r="B24" s="11" t="s">
        <v>170</v>
      </c>
      <c r="C24" s="12"/>
      <c r="D24" s="12"/>
    </row>
    <row r="25" spans="1:4" ht="31.5">
      <c r="A25" s="58" t="s">
        <v>171</v>
      </c>
      <c r="B25" s="11" t="s">
        <v>172</v>
      </c>
      <c r="C25" s="12">
        <v>239</v>
      </c>
      <c r="D25" s="12">
        <v>243.00890289102895</v>
      </c>
    </row>
    <row r="26" spans="1:4" ht="32.25" customHeight="1" hidden="1">
      <c r="A26" s="58"/>
      <c r="B26" s="66" t="s">
        <v>173</v>
      </c>
      <c r="C26" s="12"/>
      <c r="D26" s="12"/>
    </row>
    <row r="27" spans="1:4" ht="19.5" customHeight="1">
      <c r="A27" s="58" t="s">
        <v>20</v>
      </c>
      <c r="B27" s="11" t="s">
        <v>174</v>
      </c>
      <c r="C27" s="12"/>
      <c r="D27" s="12"/>
    </row>
    <row r="28" spans="1:4" ht="20.25" customHeight="1">
      <c r="A28" s="58" t="s">
        <v>175</v>
      </c>
      <c r="B28" s="62" t="s">
        <v>176</v>
      </c>
      <c r="C28" s="12"/>
      <c r="D28" s="12"/>
    </row>
    <row r="29" spans="1:4" ht="20.25" customHeight="1">
      <c r="A29" s="58" t="s">
        <v>177</v>
      </c>
      <c r="B29" s="62" t="s">
        <v>178</v>
      </c>
      <c r="C29" s="12"/>
      <c r="D29" s="12"/>
    </row>
    <row r="30" spans="1:4" ht="23.25" customHeight="1">
      <c r="A30" s="58" t="s">
        <v>179</v>
      </c>
      <c r="B30" s="62" t="s">
        <v>180</v>
      </c>
      <c r="C30" s="12"/>
      <c r="D30" s="12"/>
    </row>
    <row r="31" spans="1:4" ht="31.5">
      <c r="A31" s="58" t="s">
        <v>181</v>
      </c>
      <c r="B31" s="62" t="s">
        <v>182</v>
      </c>
      <c r="C31" s="12"/>
      <c r="D31" s="12"/>
    </row>
    <row r="32" spans="1:4" ht="66.75" customHeight="1">
      <c r="A32" s="58" t="s">
        <v>5</v>
      </c>
      <c r="B32" s="11" t="s">
        <v>183</v>
      </c>
      <c r="C32" s="12"/>
      <c r="D32" s="12"/>
    </row>
    <row r="33" spans="1:4" ht="37.5" customHeight="1" hidden="1">
      <c r="A33" s="10" t="s">
        <v>184</v>
      </c>
      <c r="B33" s="10" t="s">
        <v>139</v>
      </c>
      <c r="C33" s="10" t="s">
        <v>185</v>
      </c>
      <c r="D33" s="10" t="s">
        <v>185</v>
      </c>
    </row>
    <row r="34" spans="1:4" ht="18.75" customHeight="1">
      <c r="A34" s="58" t="s">
        <v>8</v>
      </c>
      <c r="B34" s="11" t="s">
        <v>186</v>
      </c>
      <c r="C34" s="12"/>
      <c r="D34" s="12"/>
    </row>
    <row r="35" spans="1:4" ht="25.5" customHeight="1">
      <c r="A35" s="58" t="s">
        <v>21</v>
      </c>
      <c r="B35" s="11" t="s">
        <v>187</v>
      </c>
      <c r="C35" s="12">
        <f>C8+C32+C34</f>
        <v>695.5999347227091</v>
      </c>
      <c r="D35" s="12">
        <f>D8+D32+D34</f>
        <v>717.079051013876</v>
      </c>
    </row>
    <row r="36" spans="1:5" ht="15.75">
      <c r="A36" s="33"/>
      <c r="B36" s="37"/>
      <c r="C36" s="37"/>
      <c r="D36" s="33"/>
      <c r="E36" s="35"/>
    </row>
    <row r="37" spans="1:4" s="4" customFormat="1" ht="15.75" customHeight="1">
      <c r="A37" s="81"/>
      <c r="B37" s="19"/>
      <c r="C37" s="82"/>
      <c r="D37" s="19"/>
    </row>
    <row r="38" spans="1:4" s="4" customFormat="1" ht="15.75">
      <c r="A38" s="94"/>
      <c r="B38" s="95"/>
      <c r="C38" s="83"/>
      <c r="D38" s="22"/>
    </row>
    <row r="39" spans="1:4" s="4" customFormat="1" ht="15.75" customHeight="1">
      <c r="A39" s="96"/>
      <c r="B39" s="96"/>
      <c r="C39" s="37"/>
      <c r="D39" s="36"/>
    </row>
    <row r="40" spans="1:4" s="4" customFormat="1" ht="15.75" customHeight="1">
      <c r="A40" s="88"/>
      <c r="B40" s="88"/>
      <c r="C40" s="39"/>
      <c r="D40" s="2"/>
    </row>
    <row r="41" spans="1:4" s="4" customFormat="1" ht="15.75">
      <c r="A41" s="2"/>
      <c r="B41" s="2"/>
      <c r="C41" s="38"/>
      <c r="D41" s="2"/>
    </row>
    <row r="42" spans="1:4" s="4" customFormat="1" ht="15.75">
      <c r="A42" s="88"/>
      <c r="B42" s="88"/>
      <c r="C42" s="39"/>
      <c r="D42" s="2"/>
    </row>
    <row r="43" spans="1:3" s="4" customFormat="1" ht="15">
      <c r="A43" s="3"/>
      <c r="C43" s="5"/>
    </row>
    <row r="44" spans="1:3" s="4" customFormat="1" ht="15.75">
      <c r="A44" s="110"/>
      <c r="B44" s="110"/>
      <c r="C44" s="110"/>
    </row>
    <row r="45" spans="1:4" s="4" customFormat="1" ht="15.75">
      <c r="A45" s="111"/>
      <c r="B45" s="111"/>
      <c r="C45" s="75"/>
      <c r="D45" s="84"/>
    </row>
  </sheetData>
  <sheetProtection/>
  <mergeCells count="8">
    <mergeCell ref="A4:D4"/>
    <mergeCell ref="A44:C44"/>
    <mergeCell ref="A45:B45"/>
    <mergeCell ref="A38:B38"/>
    <mergeCell ref="A39:B39"/>
    <mergeCell ref="A40:B40"/>
    <mergeCell ref="A42:B42"/>
    <mergeCell ref="A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27">
      <selection activeCell="A37" sqref="A37:IV44"/>
    </sheetView>
  </sheetViews>
  <sheetFormatPr defaultColWidth="9.00390625" defaultRowHeight="12.75"/>
  <cols>
    <col min="1" max="1" width="7.75390625" style="69" customWidth="1"/>
    <col min="2" max="2" width="55.375" style="34" customWidth="1"/>
    <col min="3" max="3" width="16.125" style="34" customWidth="1"/>
    <col min="4" max="4" width="15.375" style="69" customWidth="1"/>
    <col min="5" max="5" width="11.375" style="34" hidden="1" customWidth="1"/>
    <col min="6" max="6" width="11.375" style="34" bestFit="1" customWidth="1"/>
    <col min="7" max="16384" width="9.125" style="34" customWidth="1"/>
  </cols>
  <sheetData>
    <row r="1" spans="1:4" ht="52.5" customHeight="1" hidden="1">
      <c r="A1" s="33"/>
      <c r="B1" s="37"/>
      <c r="C1" s="37"/>
      <c r="D1" s="13"/>
    </row>
    <row r="2" spans="1:4" ht="10.5" customHeight="1" hidden="1">
      <c r="A2" s="33"/>
      <c r="B2" s="37"/>
      <c r="C2" s="37"/>
      <c r="D2" s="13"/>
    </row>
    <row r="3" spans="1:4" ht="49.5" customHeight="1">
      <c r="A3" s="91" t="s">
        <v>257</v>
      </c>
      <c r="B3" s="91"/>
      <c r="C3" s="91"/>
      <c r="D3" s="91"/>
    </row>
    <row r="4" spans="1:4" ht="20.25" customHeight="1">
      <c r="A4" s="91" t="s">
        <v>251</v>
      </c>
      <c r="B4" s="92"/>
      <c r="C4" s="92"/>
      <c r="D4" s="92"/>
    </row>
    <row r="5" spans="1:4" ht="15.75">
      <c r="A5" s="40"/>
      <c r="B5" s="40"/>
      <c r="C5" s="40"/>
      <c r="D5" s="57" t="s">
        <v>137</v>
      </c>
    </row>
    <row r="6" spans="1:4" ht="63">
      <c r="A6" s="10" t="s">
        <v>138</v>
      </c>
      <c r="B6" s="10" t="s">
        <v>139</v>
      </c>
      <c r="C6" s="10" t="s">
        <v>140</v>
      </c>
      <c r="D6" s="10" t="s">
        <v>141</v>
      </c>
    </row>
    <row r="7" spans="1:4" ht="15.75">
      <c r="A7" s="10">
        <v>1</v>
      </c>
      <c r="B7" s="10">
        <v>2</v>
      </c>
      <c r="C7" s="10">
        <v>3</v>
      </c>
      <c r="D7" s="10">
        <v>4</v>
      </c>
    </row>
    <row r="8" spans="1:5" ht="43.5" customHeight="1">
      <c r="A8" s="10" t="s">
        <v>6</v>
      </c>
      <c r="B8" s="11" t="s">
        <v>142</v>
      </c>
      <c r="C8" s="10" t="s">
        <v>50</v>
      </c>
      <c r="D8" s="12">
        <f>D9+D10+D11+D12+D13+D14+D27</f>
        <v>130.47743944825572</v>
      </c>
      <c r="E8" s="12" t="e">
        <f>E9+E10+E11+E12+E13+E14+E27</f>
        <v>#REF!</v>
      </c>
    </row>
    <row r="9" spans="1:4" ht="15.75">
      <c r="A9" s="58" t="s">
        <v>4</v>
      </c>
      <c r="B9" s="11" t="s">
        <v>143</v>
      </c>
      <c r="C9" s="10" t="s">
        <v>50</v>
      </c>
      <c r="D9" s="12">
        <v>1.53295</v>
      </c>
    </row>
    <row r="10" spans="1:4" ht="15.75">
      <c r="A10" s="58" t="s">
        <v>17</v>
      </c>
      <c r="B10" s="11" t="s">
        <v>144</v>
      </c>
      <c r="C10" s="10" t="s">
        <v>50</v>
      </c>
      <c r="D10" s="12"/>
    </row>
    <row r="11" spans="1:4" ht="15.75" hidden="1">
      <c r="A11" s="58" t="s">
        <v>145</v>
      </c>
      <c r="B11" s="11" t="s">
        <v>146</v>
      </c>
      <c r="C11" s="11"/>
      <c r="D11" s="12"/>
    </row>
    <row r="12" spans="1:5" ht="15.75">
      <c r="A12" s="58" t="s">
        <v>145</v>
      </c>
      <c r="B12" s="11" t="s">
        <v>147</v>
      </c>
      <c r="C12" s="10" t="s">
        <v>50</v>
      </c>
      <c r="D12" s="59">
        <v>48.65209701964939</v>
      </c>
      <c r="E12" s="60">
        <f>'[2]прил.2'!C11+'[2]прил.2'!C27+'[2]прил.2'!C39</f>
        <v>48652.09701964938</v>
      </c>
    </row>
    <row r="13" spans="1:5" ht="15.75">
      <c r="A13" s="58" t="s">
        <v>148</v>
      </c>
      <c r="B13" s="11" t="s">
        <v>149</v>
      </c>
      <c r="C13" s="10" t="s">
        <v>50</v>
      </c>
      <c r="D13" s="59">
        <f>D12*30%</f>
        <v>14.595629105894815</v>
      </c>
      <c r="E13" s="60">
        <f>'[2]прил.2'!C12+'[2]прил.2'!C28+'[2]прил.2'!C40</f>
        <v>14595.629105894815</v>
      </c>
    </row>
    <row r="14" spans="1:5" ht="15.75">
      <c r="A14" s="58" t="s">
        <v>18</v>
      </c>
      <c r="B14" s="11" t="s">
        <v>150</v>
      </c>
      <c r="C14" s="10" t="s">
        <v>50</v>
      </c>
      <c r="D14" s="12">
        <f>D15+D16+D20</f>
        <v>65.69676332271152</v>
      </c>
      <c r="E14" s="61" t="e">
        <f>E15+E16+E20</f>
        <v>#REF!</v>
      </c>
    </row>
    <row r="15" spans="1:5" ht="15.75">
      <c r="A15" s="58" t="s">
        <v>151</v>
      </c>
      <c r="B15" s="62" t="s">
        <v>152</v>
      </c>
      <c r="C15" s="58" t="s">
        <v>50</v>
      </c>
      <c r="D15" s="12">
        <v>17.91828342857143</v>
      </c>
      <c r="E15" s="63">
        <f>'[2]прил.2'!C13+'[2]прил.2'!C29+'[2]прил.2'!C41</f>
        <v>17918.283428571427</v>
      </c>
    </row>
    <row r="16" spans="1:4" ht="31.5">
      <c r="A16" s="58" t="s">
        <v>153</v>
      </c>
      <c r="B16" s="62" t="s">
        <v>154</v>
      </c>
      <c r="C16" s="58" t="s">
        <v>50</v>
      </c>
      <c r="D16" s="12">
        <f>D17+D18+D19</f>
        <v>0.19460838807859757</v>
      </c>
    </row>
    <row r="17" spans="1:4" ht="31.5" hidden="1">
      <c r="A17" s="58" t="s">
        <v>155</v>
      </c>
      <c r="B17" s="62" t="s">
        <v>156</v>
      </c>
      <c r="C17" s="58"/>
      <c r="D17" s="12"/>
    </row>
    <row r="18" spans="1:4" ht="31.5" hidden="1">
      <c r="A18" s="58" t="s">
        <v>157</v>
      </c>
      <c r="B18" s="62" t="s">
        <v>158</v>
      </c>
      <c r="C18" s="58"/>
      <c r="D18" s="12"/>
    </row>
    <row r="19" spans="1:5" ht="31.5" hidden="1">
      <c r="A19" s="58" t="s">
        <v>159</v>
      </c>
      <c r="B19" s="62" t="s">
        <v>160</v>
      </c>
      <c r="C19" s="58"/>
      <c r="D19" s="12">
        <f>D12*0.4%</f>
        <v>0.19460838807859757</v>
      </c>
      <c r="E19" s="63">
        <f>'[2]прил.2'!C14+'[2]прил.2'!C30+'[2]прил.2'!C42</f>
        <v>194.6083880785975</v>
      </c>
    </row>
    <row r="20" spans="1:5" ht="31.5">
      <c r="A20" s="58" t="s">
        <v>161</v>
      </c>
      <c r="B20" s="62" t="s">
        <v>162</v>
      </c>
      <c r="C20" s="58" t="s">
        <v>50</v>
      </c>
      <c r="D20" s="12">
        <f>D21+D22+D23+D24+D25</f>
        <v>47.58387150606149</v>
      </c>
      <c r="E20" s="12" t="e">
        <f>E21+E22+E23+E24+E25</f>
        <v>#REF!</v>
      </c>
    </row>
    <row r="21" spans="1:4" ht="25.5" customHeight="1">
      <c r="A21" s="58" t="s">
        <v>163</v>
      </c>
      <c r="B21" s="62" t="s">
        <v>164</v>
      </c>
      <c r="C21" s="58" t="s">
        <v>50</v>
      </c>
      <c r="D21" s="12"/>
    </row>
    <row r="22" spans="1:4" ht="29.25" customHeight="1">
      <c r="A22" s="58" t="s">
        <v>165</v>
      </c>
      <c r="B22" s="11" t="s">
        <v>166</v>
      </c>
      <c r="C22" s="58" t="s">
        <v>50</v>
      </c>
      <c r="D22" s="12"/>
    </row>
    <row r="23" spans="1:4" ht="33.75" customHeight="1">
      <c r="A23" s="58" t="s">
        <v>167</v>
      </c>
      <c r="B23" s="11" t="s">
        <v>168</v>
      </c>
      <c r="C23" s="58" t="s">
        <v>50</v>
      </c>
      <c r="D23" s="12"/>
    </row>
    <row r="24" spans="1:4" ht="22.5" customHeight="1">
      <c r="A24" s="58" t="s">
        <v>169</v>
      </c>
      <c r="B24" s="11" t="s">
        <v>170</v>
      </c>
      <c r="C24" s="58" t="s">
        <v>50</v>
      </c>
      <c r="D24" s="12"/>
    </row>
    <row r="25" spans="1:5" ht="31.5">
      <c r="A25" s="58" t="s">
        <v>171</v>
      </c>
      <c r="B25" s="11" t="s">
        <v>172</v>
      </c>
      <c r="C25" s="64" t="s">
        <v>50</v>
      </c>
      <c r="D25" s="12">
        <v>47.58387150606149</v>
      </c>
      <c r="E25" s="65" t="e">
        <f>('[2]прил.2'!C15+'[2]прил.2'!C31+'[2]прил.2'!C43)+E26</f>
        <v>#REF!</v>
      </c>
    </row>
    <row r="26" spans="1:5" ht="32.25" customHeight="1" hidden="1">
      <c r="A26" s="58"/>
      <c r="B26" s="66" t="s">
        <v>173</v>
      </c>
      <c r="C26" s="66"/>
      <c r="D26" s="12"/>
      <c r="E26" s="67" t="e">
        <f>'[2]прил.2'!#REF!+'[2]прил.2'!C35+'[2]прил.2'!C47</f>
        <v>#REF!</v>
      </c>
    </row>
    <row r="27" spans="1:5" ht="19.5" customHeight="1">
      <c r="A27" s="58" t="s">
        <v>20</v>
      </c>
      <c r="B27" s="11" t="s">
        <v>174</v>
      </c>
      <c r="C27" s="10" t="s">
        <v>50</v>
      </c>
      <c r="D27" s="12"/>
      <c r="E27" s="68" t="e">
        <f>#REF!</f>
        <v>#REF!</v>
      </c>
    </row>
    <row r="28" spans="1:4" ht="20.25" customHeight="1">
      <c r="A28" s="58" t="s">
        <v>175</v>
      </c>
      <c r="B28" s="62" t="s">
        <v>176</v>
      </c>
      <c r="C28" s="58" t="s">
        <v>50</v>
      </c>
      <c r="D28" s="12"/>
    </row>
    <row r="29" spans="1:4" ht="20.25" customHeight="1">
      <c r="A29" s="58" t="s">
        <v>177</v>
      </c>
      <c r="B29" s="62" t="s">
        <v>178</v>
      </c>
      <c r="C29" s="58" t="s">
        <v>50</v>
      </c>
      <c r="D29" s="12"/>
    </row>
    <row r="30" spans="1:4" ht="23.25" customHeight="1">
      <c r="A30" s="58" t="s">
        <v>179</v>
      </c>
      <c r="B30" s="62" t="s">
        <v>180</v>
      </c>
      <c r="C30" s="58" t="s">
        <v>50</v>
      </c>
      <c r="D30" s="12"/>
    </row>
    <row r="31" spans="1:4" ht="31.5">
      <c r="A31" s="58" t="s">
        <v>181</v>
      </c>
      <c r="B31" s="62" t="s">
        <v>182</v>
      </c>
      <c r="C31" s="58" t="s">
        <v>50</v>
      </c>
      <c r="D31" s="12"/>
    </row>
    <row r="32" spans="1:4" ht="69.75" customHeight="1">
      <c r="A32" s="58" t="s">
        <v>5</v>
      </c>
      <c r="B32" s="11" t="s">
        <v>183</v>
      </c>
      <c r="C32" s="10" t="s">
        <v>50</v>
      </c>
      <c r="D32" s="12"/>
    </row>
    <row r="33" spans="1:4" ht="37.5" customHeight="1" hidden="1">
      <c r="A33" s="10" t="s">
        <v>184</v>
      </c>
      <c r="B33" s="10" t="s">
        <v>139</v>
      </c>
      <c r="C33" s="10"/>
      <c r="D33" s="10" t="s">
        <v>185</v>
      </c>
    </row>
    <row r="34" spans="1:4" ht="17.25" customHeight="1">
      <c r="A34" s="58" t="s">
        <v>8</v>
      </c>
      <c r="B34" s="11" t="s">
        <v>186</v>
      </c>
      <c r="C34" s="10" t="s">
        <v>50</v>
      </c>
      <c r="D34" s="12"/>
    </row>
    <row r="35" spans="1:5" ht="21.75" customHeight="1">
      <c r="A35" s="58" t="s">
        <v>21</v>
      </c>
      <c r="B35" s="11" t="s">
        <v>187</v>
      </c>
      <c r="C35" s="10" t="s">
        <v>50</v>
      </c>
      <c r="D35" s="12">
        <f>D8+D32+D34</f>
        <v>130.47743944825572</v>
      </c>
      <c r="E35" s="12" t="e">
        <f>E8+E32+E34</f>
        <v>#REF!</v>
      </c>
    </row>
    <row r="36" spans="1:6" ht="15.75">
      <c r="A36" s="33"/>
      <c r="B36" s="37"/>
      <c r="C36" s="37"/>
      <c r="D36" s="33"/>
      <c r="F36" s="35"/>
    </row>
  </sheetData>
  <sheetProtection/>
  <mergeCells count="2"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27">
      <selection activeCell="A37" sqref="A37:IV45"/>
    </sheetView>
  </sheetViews>
  <sheetFormatPr defaultColWidth="9.00390625" defaultRowHeight="12.75"/>
  <cols>
    <col min="1" max="1" width="7.75390625" style="69" customWidth="1"/>
    <col min="2" max="2" width="55.375" style="34" customWidth="1"/>
    <col min="3" max="3" width="16.125" style="34" customWidth="1"/>
    <col min="4" max="4" width="15.375" style="69" customWidth="1"/>
    <col min="5" max="5" width="11.375" style="34" hidden="1" customWidth="1"/>
    <col min="6" max="6" width="11.375" style="34" bestFit="1" customWidth="1"/>
    <col min="7" max="16384" width="9.125" style="34" customWidth="1"/>
  </cols>
  <sheetData>
    <row r="1" spans="1:4" ht="52.5" customHeight="1" hidden="1">
      <c r="A1" s="33"/>
      <c r="B1" s="37"/>
      <c r="C1" s="37"/>
      <c r="D1" s="13"/>
    </row>
    <row r="2" spans="1:4" ht="10.5" customHeight="1" hidden="1">
      <c r="A2" s="33"/>
      <c r="B2" s="37"/>
      <c r="C2" s="37"/>
      <c r="D2" s="13"/>
    </row>
    <row r="3" spans="1:4" ht="49.5" customHeight="1">
      <c r="A3" s="91" t="s">
        <v>258</v>
      </c>
      <c r="B3" s="91"/>
      <c r="C3" s="91"/>
      <c r="D3" s="91"/>
    </row>
    <row r="4" spans="1:4" ht="20.25" customHeight="1">
      <c r="A4" s="91" t="s">
        <v>252</v>
      </c>
      <c r="B4" s="92"/>
      <c r="C4" s="92"/>
      <c r="D4" s="92"/>
    </row>
    <row r="5" spans="1:4" ht="15.75">
      <c r="A5" s="40"/>
      <c r="B5" s="40"/>
      <c r="C5" s="40"/>
      <c r="D5" s="57" t="s">
        <v>137</v>
      </c>
    </row>
    <row r="6" spans="1:4" ht="63">
      <c r="A6" s="10" t="s">
        <v>138</v>
      </c>
      <c r="B6" s="10" t="s">
        <v>139</v>
      </c>
      <c r="C6" s="10" t="s">
        <v>140</v>
      </c>
      <c r="D6" s="10" t="s">
        <v>141</v>
      </c>
    </row>
    <row r="7" spans="1:4" ht="15.75">
      <c r="A7" s="10">
        <v>1</v>
      </c>
      <c r="B7" s="10">
        <v>2</v>
      </c>
      <c r="C7" s="10">
        <v>3</v>
      </c>
      <c r="D7" s="10">
        <v>4</v>
      </c>
    </row>
    <row r="8" spans="1:5" ht="43.5" customHeight="1">
      <c r="A8" s="10" t="s">
        <v>6</v>
      </c>
      <c r="B8" s="11" t="s">
        <v>142</v>
      </c>
      <c r="C8" s="10" t="s">
        <v>50</v>
      </c>
      <c r="D8" s="12">
        <f>D9+D10+D11+D12+D13+D14+D27</f>
        <v>183.01837021106348</v>
      </c>
      <c r="E8" s="12" t="e">
        <f>E9+E10+E11+E12+E13+E14+E27</f>
        <v>#REF!</v>
      </c>
    </row>
    <row r="9" spans="1:4" ht="15.75">
      <c r="A9" s="58" t="s">
        <v>4</v>
      </c>
      <c r="B9" s="11" t="s">
        <v>143</v>
      </c>
      <c r="C9" s="10" t="s">
        <v>50</v>
      </c>
      <c r="D9" s="12">
        <v>1.53295</v>
      </c>
    </row>
    <row r="10" spans="1:4" ht="15.75">
      <c r="A10" s="58" t="s">
        <v>17</v>
      </c>
      <c r="B10" s="11" t="s">
        <v>144</v>
      </c>
      <c r="C10" s="10" t="s">
        <v>50</v>
      </c>
      <c r="D10" s="12"/>
    </row>
    <row r="11" spans="1:4" ht="15.75" hidden="1">
      <c r="A11" s="58" t="s">
        <v>145</v>
      </c>
      <c r="B11" s="11" t="s">
        <v>146</v>
      </c>
      <c r="C11" s="11"/>
      <c r="D11" s="12"/>
    </row>
    <row r="12" spans="1:5" ht="15.75">
      <c r="A12" s="58" t="s">
        <v>145</v>
      </c>
      <c r="B12" s="11" t="s">
        <v>147</v>
      </c>
      <c r="C12" s="10" t="s">
        <v>50</v>
      </c>
      <c r="D12" s="59">
        <v>64.78791714067677</v>
      </c>
      <c r="E12" s="60">
        <f>'[1]прил.2'!C11+'[1]прил.2'!C27+'[1]прил.2'!C39</f>
        <v>62549.75448794631</v>
      </c>
    </row>
    <row r="13" spans="1:5" ht="15.75">
      <c r="A13" s="58" t="s">
        <v>148</v>
      </c>
      <c r="B13" s="11" t="s">
        <v>149</v>
      </c>
      <c r="C13" s="10" t="s">
        <v>50</v>
      </c>
      <c r="D13" s="59">
        <f>D12*30%</f>
        <v>19.43637514220303</v>
      </c>
      <c r="E13" s="60">
        <f>'[1]прил.2'!C12+'[1]прил.2'!C28+'[1]прил.2'!C40</f>
        <v>18764.92634638389</v>
      </c>
    </row>
    <row r="14" spans="1:5" ht="15.75">
      <c r="A14" s="58" t="s">
        <v>18</v>
      </c>
      <c r="B14" s="11" t="s">
        <v>150</v>
      </c>
      <c r="C14" s="10" t="s">
        <v>50</v>
      </c>
      <c r="D14" s="12">
        <f>D15+D16+D20</f>
        <v>97.26112792818367</v>
      </c>
      <c r="E14" s="61" t="e">
        <f>E15+E16+E20</f>
        <v>#REF!</v>
      </c>
    </row>
    <row r="15" spans="1:5" ht="15.75">
      <c r="A15" s="58" t="s">
        <v>151</v>
      </c>
      <c r="B15" s="62" t="s">
        <v>152</v>
      </c>
      <c r="C15" s="58" t="s">
        <v>50</v>
      </c>
      <c r="D15" s="12">
        <v>33.65726508571427</v>
      </c>
      <c r="E15" s="63">
        <f>'[1]прил.2'!C13+'[1]прил.2'!C29+'[1]прил.2'!C41</f>
        <v>31099.940457142853</v>
      </c>
    </row>
    <row r="16" spans="1:4" ht="31.5">
      <c r="A16" s="58" t="s">
        <v>153</v>
      </c>
      <c r="B16" s="62" t="s">
        <v>154</v>
      </c>
      <c r="C16" s="58" t="s">
        <v>50</v>
      </c>
      <c r="D16" s="12">
        <f>D17+D18+D19</f>
        <v>0.2591516685627071</v>
      </c>
    </row>
    <row r="17" spans="1:4" ht="31.5" hidden="1">
      <c r="A17" s="58" t="s">
        <v>155</v>
      </c>
      <c r="B17" s="62" t="s">
        <v>156</v>
      </c>
      <c r="C17" s="58"/>
      <c r="D17" s="12"/>
    </row>
    <row r="18" spans="1:4" ht="31.5" hidden="1">
      <c r="A18" s="58" t="s">
        <v>157</v>
      </c>
      <c r="B18" s="62" t="s">
        <v>158</v>
      </c>
      <c r="C18" s="58"/>
      <c r="D18" s="12"/>
    </row>
    <row r="19" spans="1:5" ht="31.5" hidden="1">
      <c r="A19" s="58" t="s">
        <v>159</v>
      </c>
      <c r="B19" s="62" t="s">
        <v>160</v>
      </c>
      <c r="C19" s="58"/>
      <c r="D19" s="12">
        <f>D12*0.4%</f>
        <v>0.2591516685627071</v>
      </c>
      <c r="E19" s="63">
        <f>'[1]прил.2'!C14+'[1]прил.2'!C30+'[1]прил.2'!C42</f>
        <v>250.1990179517852</v>
      </c>
    </row>
    <row r="20" spans="1:5" ht="31.5">
      <c r="A20" s="58" t="s">
        <v>161</v>
      </c>
      <c r="B20" s="62" t="s">
        <v>162</v>
      </c>
      <c r="C20" s="58" t="s">
        <v>50</v>
      </c>
      <c r="D20" s="12">
        <f>D21+D22+D23+D24+D25</f>
        <v>63.34471117390669</v>
      </c>
      <c r="E20" s="12" t="e">
        <f>E21+E22+E23+E24+E25</f>
        <v>#REF!</v>
      </c>
    </row>
    <row r="21" spans="1:4" ht="25.5" customHeight="1">
      <c r="A21" s="58" t="s">
        <v>163</v>
      </c>
      <c r="B21" s="62" t="s">
        <v>164</v>
      </c>
      <c r="C21" s="58" t="s">
        <v>50</v>
      </c>
      <c r="D21" s="12"/>
    </row>
    <row r="22" spans="1:4" ht="29.25" customHeight="1">
      <c r="A22" s="58" t="s">
        <v>165</v>
      </c>
      <c r="B22" s="11" t="s">
        <v>166</v>
      </c>
      <c r="C22" s="58" t="s">
        <v>50</v>
      </c>
      <c r="D22" s="12"/>
    </row>
    <row r="23" spans="1:4" ht="33.75" customHeight="1">
      <c r="A23" s="58" t="s">
        <v>167</v>
      </c>
      <c r="B23" s="11" t="s">
        <v>168</v>
      </c>
      <c r="C23" s="58" t="s">
        <v>50</v>
      </c>
      <c r="D23" s="12"/>
    </row>
    <row r="24" spans="1:4" ht="22.5" customHeight="1">
      <c r="A24" s="58" t="s">
        <v>169</v>
      </c>
      <c r="B24" s="11" t="s">
        <v>170</v>
      </c>
      <c r="C24" s="58" t="s">
        <v>50</v>
      </c>
      <c r="D24" s="12"/>
    </row>
    <row r="25" spans="1:5" ht="31.5">
      <c r="A25" s="58" t="s">
        <v>171</v>
      </c>
      <c r="B25" s="11" t="s">
        <v>172</v>
      </c>
      <c r="C25" s="64" t="s">
        <v>50</v>
      </c>
      <c r="D25" s="12">
        <v>63.34471117390669</v>
      </c>
      <c r="E25" s="65" t="e">
        <f>('[1]прил.2'!C15+'[1]прил.2'!C31+'[1]прил.2'!C43)+E26</f>
        <v>#REF!</v>
      </c>
    </row>
    <row r="26" spans="1:5" ht="32.25" customHeight="1" hidden="1">
      <c r="A26" s="58"/>
      <c r="B26" s="66" t="s">
        <v>173</v>
      </c>
      <c r="C26" s="66"/>
      <c r="D26" s="12"/>
      <c r="E26" s="67" t="e">
        <f>'[1]прил.2'!#REF!+'[1]прил.2'!C35+'[1]прил.2'!C47</f>
        <v>#REF!</v>
      </c>
    </row>
    <row r="27" spans="1:5" ht="19.5" customHeight="1">
      <c r="A27" s="58" t="s">
        <v>20</v>
      </c>
      <c r="B27" s="11" t="s">
        <v>174</v>
      </c>
      <c r="C27" s="10" t="s">
        <v>50</v>
      </c>
      <c r="D27" s="12"/>
      <c r="E27" s="68" t="e">
        <f>#REF!</f>
        <v>#REF!</v>
      </c>
    </row>
    <row r="28" spans="1:4" ht="20.25" customHeight="1">
      <c r="A28" s="58" t="s">
        <v>175</v>
      </c>
      <c r="B28" s="62" t="s">
        <v>176</v>
      </c>
      <c r="C28" s="58" t="s">
        <v>50</v>
      </c>
      <c r="D28" s="12"/>
    </row>
    <row r="29" spans="1:4" ht="20.25" customHeight="1">
      <c r="A29" s="58" t="s">
        <v>177</v>
      </c>
      <c r="B29" s="62" t="s">
        <v>178</v>
      </c>
      <c r="C29" s="58" t="s">
        <v>50</v>
      </c>
      <c r="D29" s="12"/>
    </row>
    <row r="30" spans="1:4" ht="23.25" customHeight="1">
      <c r="A30" s="58" t="s">
        <v>179</v>
      </c>
      <c r="B30" s="62" t="s">
        <v>180</v>
      </c>
      <c r="C30" s="58" t="s">
        <v>50</v>
      </c>
      <c r="D30" s="12"/>
    </row>
    <row r="31" spans="1:4" ht="31.5">
      <c r="A31" s="58" t="s">
        <v>181</v>
      </c>
      <c r="B31" s="62" t="s">
        <v>182</v>
      </c>
      <c r="C31" s="58" t="s">
        <v>50</v>
      </c>
      <c r="D31" s="12"/>
    </row>
    <row r="32" spans="1:4" ht="66" customHeight="1">
      <c r="A32" s="58" t="s">
        <v>5</v>
      </c>
      <c r="B32" s="11" t="s">
        <v>183</v>
      </c>
      <c r="C32" s="10" t="s">
        <v>50</v>
      </c>
      <c r="D32" s="12"/>
    </row>
    <row r="33" spans="1:4" ht="37.5" customHeight="1" hidden="1">
      <c r="A33" s="10" t="s">
        <v>184</v>
      </c>
      <c r="B33" s="10" t="s">
        <v>139</v>
      </c>
      <c r="C33" s="10"/>
      <c r="D33" s="10" t="s">
        <v>185</v>
      </c>
    </row>
    <row r="34" spans="1:4" ht="19.5" customHeight="1">
      <c r="A34" s="58" t="s">
        <v>8</v>
      </c>
      <c r="B34" s="11" t="s">
        <v>186</v>
      </c>
      <c r="C34" s="10" t="s">
        <v>50</v>
      </c>
      <c r="D34" s="12"/>
    </row>
    <row r="35" spans="1:5" ht="21.75" customHeight="1">
      <c r="A35" s="58" t="s">
        <v>21</v>
      </c>
      <c r="B35" s="11" t="s">
        <v>187</v>
      </c>
      <c r="C35" s="10" t="s">
        <v>50</v>
      </c>
      <c r="D35" s="12">
        <f>D8+D32+D34</f>
        <v>183.01837021106348</v>
      </c>
      <c r="E35" s="12" t="e">
        <f>E8+E32+E34</f>
        <v>#REF!</v>
      </c>
    </row>
    <row r="36" spans="1:6" ht="15.75">
      <c r="A36" s="33"/>
      <c r="B36" s="37"/>
      <c r="C36" s="37"/>
      <c r="D36" s="33"/>
      <c r="F36" s="35"/>
    </row>
  </sheetData>
  <sheetProtection/>
  <mergeCells count="2"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Каримова Лидия Сергеевна</cp:lastModifiedBy>
  <cp:lastPrinted>2014-10-08T10:56:18Z</cp:lastPrinted>
  <dcterms:created xsi:type="dcterms:W3CDTF">2009-10-15T06:29:26Z</dcterms:created>
  <dcterms:modified xsi:type="dcterms:W3CDTF">2014-10-08T10:58:38Z</dcterms:modified>
  <cp:category/>
  <cp:version/>
  <cp:contentType/>
  <cp:contentStatus/>
</cp:coreProperties>
</file>