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klyuchnikova\Desktop\ПТО\20.02.2024 (19с)\На отправку 2024\"/>
    </mc:Choice>
  </mc:AlternateContent>
  <bookViews>
    <workbookView xWindow="240" yWindow="270" windowWidth="17520" windowHeight="9855" tabRatio="752" activeTab="19"/>
  </bookViews>
  <sheets>
    <sheet name="1.1" sheetId="16" r:id="rId1"/>
    <sheet name="1.2" sheetId="17" r:id="rId2"/>
    <sheet name="1.3" sheetId="18" r:id="rId3"/>
    <sheet name="1.4" sheetId="19" r:id="rId4"/>
    <sheet name="2.1" sheetId="1" r:id="rId5"/>
    <sheet name="2.2" sheetId="2" r:id="rId6"/>
    <sheet name="2.3" sheetId="3" r:id="rId7"/>
    <sheet name="3.1" sheetId="20" r:id="rId8"/>
    <sheet name="3.2" sheetId="21" r:id="rId9"/>
    <sheet name="3.4" sheetId="5" r:id="rId10"/>
    <sheet name="3.5" sheetId="6" r:id="rId11"/>
    <sheet name="4.1" sheetId="7" r:id="rId12"/>
    <sheet name="4.2" sheetId="8" r:id="rId13"/>
    <sheet name="4.3" sheetId="9" r:id="rId14"/>
    <sheet name="4.4" sheetId="10" r:id="rId15"/>
    <sheet name="4.5" sheetId="11" r:id="rId16"/>
    <sheet name="4.6" sheetId="12" r:id="rId17"/>
    <sheet name="4.7" sheetId="13" r:id="rId18"/>
    <sheet name="4.8" sheetId="14" r:id="rId19"/>
    <sheet name="4.9" sheetId="15" r:id="rId20"/>
  </sheets>
  <definedNames>
    <definedName name="_xlnm.Print_Area" localSheetId="0">'1.1'!$A$1:$F$31</definedName>
    <definedName name="_xlnm.Print_Area" localSheetId="1">'1.2'!$A$1:$E$3</definedName>
    <definedName name="_xlnm.Print_Area" localSheetId="2">'1.3'!$A$1:$E$13</definedName>
    <definedName name="_xlnm.Print_Area" localSheetId="3">'1.4'!$A$1:$E$8</definedName>
    <definedName name="_xlnm.Print_Area" localSheetId="4">'2.1'!$A$1:$E$28</definedName>
    <definedName name="_xlnm.Print_Area" localSheetId="5">'2.2'!$A$1:$T$12</definedName>
    <definedName name="_xlnm.Print_Area" localSheetId="6">'2.3'!$A$1</definedName>
    <definedName name="_xlnm.Print_Area" localSheetId="7">'3.1'!$A$1:$B$5</definedName>
    <definedName name="_xlnm.Print_Area" localSheetId="8">'3.2'!$A$2:$V$2</definedName>
    <definedName name="_xlnm.Print_Area" localSheetId="9">'3.4'!$A$1:$R$17</definedName>
    <definedName name="_xlnm.Print_Area" localSheetId="10">'3.5'!$A$1:$K$21</definedName>
    <definedName name="_xlnm.Print_Area" localSheetId="11">'4.1'!$A$1:$Q$29</definedName>
    <definedName name="_xlnm.Print_Area" localSheetId="12">'4.2'!$A$1:$K$11</definedName>
    <definedName name="_xlnm.Print_Area" localSheetId="14">'4.4'!$A$1:$A$3</definedName>
    <definedName name="_xlnm.Print_Area" localSheetId="15">'4.5'!$A$1:$C$4</definedName>
    <definedName name="_xlnm.Print_Area" localSheetId="16">'4.6'!$A$1:$U$5</definedName>
    <definedName name="_xlnm.Print_Area" localSheetId="17">'4.7'!$A$1:$A$5</definedName>
    <definedName name="_xlnm.Print_Area" localSheetId="18">'4.8'!$A$1:$A$3</definedName>
    <definedName name="_xlnm.Print_Area" localSheetId="19">'4.9'!$A$1:$AE$6</definedName>
  </definedNames>
  <calcPr calcId="152511"/>
</workbook>
</file>

<file path=xl/calcChain.xml><?xml version="1.0" encoding="utf-8"?>
<calcChain xmlns="http://schemas.openxmlformats.org/spreadsheetml/2006/main">
  <c r="P25" i="7" l="1"/>
  <c r="O25" i="7"/>
  <c r="M25" i="7"/>
  <c r="L25" i="7"/>
  <c r="J25" i="7"/>
  <c r="I25" i="7"/>
  <c r="G25" i="7"/>
  <c r="F25" i="7"/>
  <c r="D25" i="7"/>
  <c r="C25" i="7"/>
  <c r="P16" i="7"/>
  <c r="O16" i="7"/>
  <c r="M16" i="7"/>
  <c r="L16" i="7"/>
  <c r="J16" i="7"/>
  <c r="I16" i="7"/>
  <c r="G16" i="7"/>
  <c r="F16" i="7"/>
  <c r="D16" i="7"/>
  <c r="C16" i="7"/>
  <c r="P9" i="7"/>
  <c r="O9" i="7"/>
  <c r="M9" i="7"/>
  <c r="L9" i="7"/>
  <c r="J9" i="7"/>
  <c r="I9" i="7"/>
  <c r="G9" i="7"/>
  <c r="F9" i="7"/>
  <c r="D9" i="7"/>
  <c r="C9" i="7"/>
  <c r="H11" i="5"/>
  <c r="B6" i="20"/>
  <c r="B5" i="20"/>
  <c r="D12" i="18" l="1"/>
  <c r="D10" i="18"/>
  <c r="D8" i="18"/>
  <c r="B7" i="20" l="1"/>
  <c r="J26" i="6" l="1"/>
  <c r="H26" i="6"/>
  <c r="R7" i="5"/>
  <c r="R8" i="5"/>
  <c r="R9" i="5"/>
  <c r="R10" i="5"/>
  <c r="R11" i="5"/>
  <c r="R12" i="5"/>
  <c r="R13" i="5"/>
  <c r="R14" i="5"/>
  <c r="R15" i="5"/>
  <c r="R16" i="5"/>
  <c r="R17" i="5"/>
  <c r="R6" i="5"/>
  <c r="D7" i="7" l="1"/>
  <c r="O4" i="5"/>
  <c r="L4" i="5"/>
  <c r="I4" i="5"/>
  <c r="F4" i="5"/>
  <c r="D4" i="5"/>
  <c r="M4" i="5" s="1"/>
  <c r="J4" i="5" l="1"/>
  <c r="P4" i="5"/>
  <c r="G4" i="5"/>
  <c r="D12" i="2"/>
  <c r="E12" i="2"/>
  <c r="F12" i="2"/>
  <c r="G12" i="2"/>
  <c r="H12" i="2"/>
  <c r="I12" i="2"/>
  <c r="J12" i="2"/>
  <c r="K12" i="2"/>
  <c r="L12" i="2"/>
  <c r="N12" i="2"/>
  <c r="O12" i="2"/>
  <c r="P12" i="2"/>
  <c r="R12" i="2"/>
  <c r="S12" i="2"/>
  <c r="C12" i="2"/>
  <c r="E13" i="18" l="1"/>
  <c r="E12" i="18"/>
  <c r="E11" i="18"/>
  <c r="E10" i="18"/>
  <c r="E8" i="18"/>
  <c r="M8" i="2" l="1"/>
  <c r="M12" i="2" s="1"/>
  <c r="Q8" i="2"/>
  <c r="Q12" i="2" s="1"/>
</calcChain>
</file>

<file path=xl/sharedStrings.xml><?xml version="1.0" encoding="utf-8"?>
<sst xmlns="http://schemas.openxmlformats.org/spreadsheetml/2006/main" count="389" uniqueCount="272">
  <si>
    <t>N</t>
  </si>
  <si>
    <t>Показатель</t>
  </si>
  <si>
    <t>Значение показателя, годы</t>
  </si>
  <si>
    <t>ВН (110 кВ и выше)</t>
  </si>
  <si>
    <t>СН1 (35 - 60 кВ)</t>
  </si>
  <si>
    <t>СН2 (1 - 20 кВ)</t>
  </si>
  <si>
    <t>НН (до 1 кВ)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</si>
  <si>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</si>
  <si>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</si>
  <si>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1. Общая информация о сетевой организации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</si>
  <si>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</si>
  <si>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</si>
  <si>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</si>
  <si>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</si>
  <si>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</si>
  <si>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СН2</t>
  </si>
  <si>
    <t>НН</t>
  </si>
  <si>
    <t>по технологическому присоединению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</si>
  <si>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</si>
  <si>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</si>
  <si>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 кВт включительно</t>
  </si>
  <si>
    <t>свыше 15 кВт и до 150 кВт включительно</t>
  </si>
  <si>
    <t>свыше 150 кВт и менее 670 кВт</t>
  </si>
  <si>
    <t>не менее 670 кВт</t>
  </si>
  <si>
    <t>объекты по производству электрической энергии</t>
  </si>
  <si>
    <t>Динамика изменения показателя, %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</si>
  <si>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</si>
  <si>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</si>
  <si>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</si>
  <si>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по вине сетевой организации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</si>
  <si>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</si>
  <si>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</si>
  <si>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</si>
  <si>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</si>
  <si>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</si>
  <si>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</si>
  <si>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</si>
  <si>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</si>
  <si>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</si>
  <si>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</si>
  <si>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</si>
  <si>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</si>
  <si>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</si>
  <si>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</si>
  <si>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</si>
  <si>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</si>
  <si>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</si>
  <si>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</t>
  </si>
  <si>
    <t>техническое обслуживание электросетевых объектов</t>
  </si>
  <si>
    <t>прочее (указать)</t>
  </si>
  <si>
    <t>Жалобы</t>
  </si>
  <si>
    <t>оказание услуг по передаче электрической энергии, в том числе:</t>
  </si>
  <si>
    <t>качество услуг по передаче электрической энергии</t>
  </si>
  <si>
    <t>качество электрической энергии</t>
  </si>
  <si>
    <t>техническое обслуживание объектов электросетевого хозяйства</t>
  </si>
  <si>
    <t>Заявка на оказание услуг</t>
  </si>
  <si>
    <t>на заключение договора на оказание услуг по передаче электрической энергии</t>
  </si>
  <si>
    <t>организация коммерческого учета электрической энергии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</si>
  <si>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</si>
  <si>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</si>
  <si>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</si>
  <si>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</si>
  <si>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</si>
  <si>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</si>
  <si>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</si>
  <si>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</si>
  <si>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</si>
  <si>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</si>
  <si>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</si>
  <si>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</si>
  <si>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</si>
  <si>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</si>
  <si>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</si>
  <si>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</si>
  <si>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</si>
  <si>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</si>
  <si>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</si>
  <si>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</si>
  <si>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Среднее время обработки телефонного вызова от потребителя на выделенные номера телефонов за текущий период</t>
  </si>
  <si>
    <t>Динамика изменения показателя %</t>
  </si>
  <si>
    <t xml:space="preserve">Показатель средней продолжительности прекращений передачи электрической энергии,         (П SAIDI) </t>
  </si>
  <si>
    <t>Показатель средней частоты прекращений передачи электрической энергии,                                                                     ( П SAIFI)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</si>
  <si>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(П SAIDI ,план)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</si>
  <si>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                                                                                    (П SAIFI, план)</t>
  </si>
  <si>
    <t>Категории обращений потребите-лей</t>
  </si>
  <si>
    <t>оказание услуг по передаче электричес-кой энергии</t>
  </si>
  <si>
    <t>1.4.</t>
  </si>
  <si>
    <t>1.5.</t>
  </si>
  <si>
    <t>1.6.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</si>
  <si>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</si>
  <si>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</si>
  <si>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</si>
  <si>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</si>
  <si>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</si>
  <si>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</si>
  <si>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</si>
  <si>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</si>
  <si>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</si>
  <si>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r>
      <t xml:space="preserve">Износ оборудования, % </t>
    </r>
    <r>
      <rPr>
        <vertAlign val="superscript"/>
        <sz val="11"/>
        <color indexed="8"/>
        <rFont val="Times New Roman"/>
        <family val="1"/>
        <charset val="204"/>
      </rPr>
      <t>ii</t>
    </r>
  </si>
  <si>
    <t>Линий электропередачи</t>
  </si>
  <si>
    <t>Оборудования ПС</t>
  </si>
  <si>
    <t>4.8. Мероприятия, выполняемые сетевой организацией в целях повышения качества обслуживания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</si>
  <si>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</si>
  <si>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</si>
  <si>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</si>
  <si>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</si>
  <si>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</si>
  <si>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</si>
  <si>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</si>
  <si>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</si>
  <si>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</si>
  <si>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</si>
  <si>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</si>
  <si>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</si>
  <si>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</si>
  <si>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</si>
  <si>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</si>
  <si>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</si>
  <si>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</si>
  <si>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</si>
  <si>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</si>
  <si>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</si>
  <si>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</si>
  <si>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</si>
  <si>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</si>
  <si>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</si>
  <si>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</si>
  <si>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</si>
  <si>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</si>
  <si>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</si>
  <si>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4.9. Информация по обращениям потребителей.</t>
  </si>
  <si>
    <t>1</t>
  </si>
  <si>
    <t>1.1</t>
  </si>
  <si>
    <t>1.2</t>
  </si>
  <si>
    <t>1.3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</si>
  <si>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</si>
  <si>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</si>
  <si>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</si>
  <si>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</si>
  <si>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</si>
  <si>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</si>
  <si>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</si>
  <si>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</si>
  <si>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</si>
  <si>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</si>
  <si>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</si>
  <si>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</si>
  <si>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</si>
  <si>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</si>
  <si>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 xml:space="preserve"> </t>
  </si>
  <si>
    <t>количество потребителей услуг сетевой организации, в т.ч.</t>
  </si>
  <si>
    <t>юридические лица</t>
  </si>
  <si>
    <t>физические лица</t>
  </si>
  <si>
    <t xml:space="preserve">1.1. Количество потребителей услуг сетевой организации </t>
  </si>
  <si>
    <t>в т.ч.</t>
  </si>
  <si>
    <t>1.1.</t>
  </si>
  <si>
    <t>1.2.</t>
  </si>
  <si>
    <t>1.3.</t>
  </si>
  <si>
    <t>2.</t>
  </si>
  <si>
    <t>2.1.</t>
  </si>
  <si>
    <t>2.2.</t>
  </si>
  <si>
    <t>2.3.</t>
  </si>
  <si>
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(П SAIFI, план)</t>
  </si>
  <si>
    <t>Тип потребителей услуг, уровни напряжения, категории надежности электроснабжения</t>
  </si>
  <si>
    <t>кол-во потребителей, годы</t>
  </si>
  <si>
    <t>Юридические лица</t>
  </si>
  <si>
    <t>1 КАТЕГОРИЯ</t>
  </si>
  <si>
    <t>2 КАТЕГОРИЯ</t>
  </si>
  <si>
    <t>3 КАТЕГОРИЯ</t>
  </si>
  <si>
    <t>Физические лица</t>
  </si>
  <si>
    <t>ВСЕГО ПОТРЕБИТЕЛЕЙ</t>
  </si>
  <si>
    <t>Объекты электросетевого хозяйства</t>
  </si>
  <si>
    <t>Количество ЦРП  10кВ</t>
  </si>
  <si>
    <t>Количество подстанций  6(10) кВ</t>
  </si>
  <si>
    <t xml:space="preserve">1.3. Информация об объектах электросетевого хозяйства </t>
  </si>
  <si>
    <t>Длина ВЛ 35 кВ, км</t>
  </si>
  <si>
    <t>Длина ВЛ 6(10) кВ, км</t>
  </si>
  <si>
    <t>Длина ВЛ 0,4 кВ, км</t>
  </si>
  <si>
    <t>Длина КЛ 6(10) кВ, км</t>
  </si>
  <si>
    <t>Длина КЛ 0,4 кВ, км</t>
  </si>
  <si>
    <t>Динамика изменения показателя,%</t>
  </si>
  <si>
    <t xml:space="preserve">1.4. Уровень физического износа объектов электросетевого хозяйства сетевой организации </t>
  </si>
  <si>
    <t xml:space="preserve">3.1. Информация о наличии невостребованной мощности </t>
  </si>
  <si>
    <t>1. Сведения о наличии объема свободной для технологического присоединения потребителей трансформаторной мощности</t>
  </si>
  <si>
    <t>Наименование центра питания                                 (трансформаторной подстанции)</t>
  </si>
  <si>
    <t>Текущий объем свободной мощности, 
кВА</t>
  </si>
  <si>
    <t xml:space="preserve">номер телефона </t>
  </si>
  <si>
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                                                          (П SAIDI, план)</t>
  </si>
  <si>
    <r>
      <t>Показатель средней частоты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 xml:space="preserve">П </t>
    </r>
    <r>
      <rPr>
        <sz val="11"/>
        <color indexed="8"/>
        <rFont val="Times New Roman"/>
        <family val="1"/>
        <charset val="204"/>
      </rPr>
      <t>SAIFI)</t>
    </r>
  </si>
  <si>
    <r>
      <t>Показатель средней продолжительности прекращений передачи электрической энергии (</t>
    </r>
    <r>
      <rPr>
        <sz val="14"/>
        <color indexed="8"/>
        <rFont val="Times New Roman"/>
        <family val="1"/>
        <charset val="204"/>
      </rPr>
      <t>П</t>
    </r>
    <r>
      <rPr>
        <sz val="11"/>
        <color theme="1"/>
        <rFont val="Times New Roman"/>
        <family val="1"/>
        <charset val="204"/>
      </rPr>
      <t xml:space="preserve"> SAIDI )</t>
    </r>
  </si>
  <si>
    <t>количество точек поставки, в т.ч.</t>
  </si>
  <si>
    <t>Всего обращений потребителей, в том числе:</t>
  </si>
  <si>
    <t>минут</t>
  </si>
  <si>
    <t>количество потребителей услуг сетевой организации</t>
  </si>
  <si>
    <r>
      <rPr>
        <b/>
        <sz val="12"/>
        <color theme="1"/>
        <rFont val="Times New Roman"/>
        <family val="1"/>
        <charset val="204"/>
      </rPr>
      <t>2. Информация о качестве услуг по передаче
электрической энергии</t>
    </r>
    <r>
      <rPr>
        <sz val="11"/>
        <color theme="1"/>
        <rFont val="Times New Roman"/>
        <family val="1"/>
        <charset val="204"/>
      </rPr>
      <t xml:space="preserve">
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отчетному.
</t>
    </r>
  </si>
  <si>
    <t xml:space="preserve"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
</t>
  </si>
  <si>
    <t>2.2.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</t>
  </si>
  <si>
    <t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</si>
  <si>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</t>
  </si>
  <si>
    <t xml:space="preserve">
3.4. Сведения о качестве услуг по технологическому присоединению к электрическим сетям сетевой организации
</t>
  </si>
  <si>
    <t>4.2 Информация о деятельности офисов обслуживания потребителей</t>
  </si>
  <si>
    <t>4.3. Информация о заочном обслуживании потребителей посредством телефонной связи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</si>
  <si>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</si>
  <si>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</si>
  <si>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12.01.1995 № 5-ФЗ "О ветеранах" (Собрание законодательства Российской Федерации, 2000, № 2, ст. 161; № 19, ст. 2023; 2001, № 1, ст. 2; № 33, ст. 3427; № 53, ст. 5030; 2002, № 30, ст. 3033; № 48, ст. 4743; № 52, ст. 5132; 2003, № 19, ст. 1750; 2004, № 19, ст. 1837; № 25, ст. 2480; № 27, ст. 2711; № 35, ст. 3607; № 52, ст. 5038; 2005, № 1, ст. 25; № 19, ст. 1748; № 52, ст. 5576; 2007, № 43, ст. 5084; 2008, № 9, ст. 817; № 29, ст. 3410; № 30, ст. 3609; № 40, ст. 4501; № 52, ст. 6224; 2009, № 18, ст. 2152; № 26, ст. 3133; № 29, ст. 3623; № 30, ст. 3739; № 51, ст. 6148; № 52, ст. 6403; 2010, № 19, ст. 2287; № 27, ст. 3433; № 30, ст. 3991; № 31, ст. 4206; № 50, ст. 6609; 2011, № 45, ст. 6337; № 47, ст. 6608; 2012, № 43, ст. 5782; 2013, № 14, ст. 1654; № 19, ст. 2331; № 27, ст. 3477; № 48, ст. 6165; 2014, № 23, ст. 2930; № 26, ст. 3406; № 52, ст. 7537; 2015, №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№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№ 21, ст. 699; Ведомости Съезда народных депутатов Российской Федерации и Верховного Совета Российской Федерации, 1992, № 32, ст. 1861; Собрание законодательства Российской Федерации, 1995, № 48, ст. 4561; 1996, № 51, ст. 5680; 1997, № 47, ст. 5341; 1998, № 48, ст. 5850; 1999, № 16, ст. 1937; № 28, ст. 3460; 2000, № 33, ст. 3348; 2001, № 1, ст. 2; № 7, ст. 610; № 33, ст. 3413; 2002, № 30, ст. 3033; № 50, ст. 4929; № 53, ст. 5030; 2002, № 52, ст. 5132; 2003, № 43, ст. 4108; № 52, ст. 5038; 2004, № 18, ст. 1689; № 35, ст. 3607; 2006, № 6, ст. 637; № 30, ст. 3288; № 50, ст. 5285; 2007, № 46, ст. 5554; 2008, № 9, ст. 817; № 29, ст. 3410; № 30, ст. 3616; № 52, ст. 6224; № 52, ст. 6236; 2009, № 18, ст. 2152; № 30, ст. 3739; 2011, № 23, ст. 3270; № 29, ст. 4297; № 47, ст. 6608; № 49, ст. 7024; 2012, № 26, ст. 3446; № 53, ст. 7654; 2013, № 19, ст. 2331; № 27, ст. 3443; № 27, ст. 3446; № 27, ст. 3477; № 51, ст. 6693; 2014, № 26, ст. 3406; № 30, ст. 4217; № 40, ст. 5322; № 52, ст. 7539; 2015, № 14, ст. 2008)</t>
  </si>
  <si>
    <t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</t>
  </si>
  <si>
    <t xml:space="preserve">"Приложение № 7
к Единым стандартам
качества обслуживания сетевыми
организациями потребителей
услуг сетевых организаций
</t>
  </si>
  <si>
    <t>Центральный филиал ООО "Газпром энерго"</t>
  </si>
  <si>
    <t>Тульская область</t>
  </si>
  <si>
    <t>Администрация Центрального филиала</t>
  </si>
  <si>
    <t>Центральный офис</t>
  </si>
  <si>
    <t>8(495)428-42-33 info@cf.energo.gazprom.ru</t>
  </si>
  <si>
    <t>08-00 -  17-00</t>
  </si>
  <si>
    <t>Принятие заявок на технологическое присоединение.           Проверка документов правоустанавливающих документов.                                    Проверка проектной документации.                                Оформление документации на технологическое присоединение.          Консультации по оказанию услуг на технологические присоединения</t>
  </si>
  <si>
    <t>нет</t>
  </si>
  <si>
    <t xml:space="preserve">8(495)428-42-33 </t>
  </si>
  <si>
    <t xml:space="preserve">
Отсутствуют.
</t>
  </si>
  <si>
    <t xml:space="preserve">Ежегодное направление потребителям услуг анкеты удовлетворенности потребителей для получения результатов опыта сотрудничества с ООО «Газпром энерго». </t>
  </si>
  <si>
    <t xml:space="preserve">Всего </t>
  </si>
  <si>
    <t>Проведение противоаварийных и противопожарных тренировок оперативно-диспетчерского персонала.</t>
  </si>
  <si>
    <t xml:space="preserve">Обеспечение дежурств эксплуатационного персонала на объектах энергообеспечения в выходные и праздничные дни.                    </t>
  </si>
  <si>
    <t>Выполнение мероприятий по подготовке к ОЗП.</t>
  </si>
  <si>
    <t>Филиал ООО "Газпром трансгаз Москва" Тульское ЛПУМГ Ефремовская промплощадка КС-8 ПС-97 силовой    63МВА</t>
  </si>
  <si>
    <t>Филиал ООО "Газпром трансгаз Москва" Тульское ЛПУМГ  КС-9 ПС-96   63 МВА</t>
  </si>
  <si>
    <t>Филиал ООО "Газпром трансгаз Москва" Тульское ЛПУМГ  КС-2 ПС-393 80 МВА</t>
  </si>
  <si>
    <t>ВЛ СН 2</t>
  </si>
  <si>
    <t>ВЛ НН</t>
  </si>
  <si>
    <t>КЛ СН 2</t>
  </si>
  <si>
    <t>КЛ НН</t>
  </si>
  <si>
    <t>ТП ВН</t>
  </si>
  <si>
    <t>ТП СН 2</t>
  </si>
  <si>
    <t xml:space="preserve"> Разработан внутренний Регламент об осущетвлении технологических присоединений.</t>
  </si>
  <si>
    <t>Отсутствуют. Организация осуществляет оказание услуг для юридических и физических лиц.</t>
  </si>
  <si>
    <t>0</t>
  </si>
  <si>
    <t>Направление потребителям услуг Анкет удовлетворённости потребителей. Ответы не получены.</t>
  </si>
  <si>
    <t>Мощность энергопринимающих устройств заявителя, кВт</t>
  </si>
  <si>
    <t>Категория надежности</t>
  </si>
  <si>
    <t>I - 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</si>
  <si>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</si>
  <si>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</si>
  <si>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</si>
  <si>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</si>
  <si>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    300 - городская местность</t>
  </si>
  <si>
    <t>Да</t>
  </si>
  <si>
    <t>КЛ</t>
  </si>
  <si>
    <t>ВЛ</t>
  </si>
  <si>
    <t>Нет</t>
  </si>
  <si>
    <t>тп, км, шт</t>
  </si>
  <si>
    <t>кВт</t>
  </si>
  <si>
    <t>Все считается по приложению 1</t>
  </si>
  <si>
    <t>бумага с1</t>
  </si>
  <si>
    <t>С1</t>
  </si>
  <si>
    <t>КЛ, км</t>
  </si>
  <si>
    <t>С2 ВЛ</t>
  </si>
  <si>
    <t>ВЛ, км</t>
  </si>
  <si>
    <t>С3 КЛ</t>
  </si>
  <si>
    <t>ТП 1</t>
  </si>
  <si>
    <t>С5 ТП</t>
  </si>
  <si>
    <t>Счетчик С8</t>
  </si>
  <si>
    <t>С8 сч 3ф</t>
  </si>
  <si>
    <t>С8 сч 1ф</t>
  </si>
  <si>
    <t>I - II*</t>
  </si>
  <si>
    <t>15*</t>
  </si>
  <si>
    <t>150*</t>
  </si>
  <si>
    <t>250*</t>
  </si>
  <si>
    <t>670*</t>
  </si>
  <si>
    <t>* При обращении заявителя для технологического присоединения расчет платы за технологическое присоединение к электрическим сетям осуществляется в соответствии с постановлением комитета Тульской области по тарифам от 23.12.2021 года №53/2 "Об утверждении отдельных тарифов (иных показателей) на регулируемые виды деятельности для организаций, оказывающих услуги по передаче электрической энергии на территории Тульской области"</t>
  </si>
  <si>
    <t>РФ, Московская обл., г. Серпухов, ш. Борисовское, д.1</t>
  </si>
  <si>
    <t>Исполнение договора на ТП</t>
  </si>
  <si>
    <t>-</t>
  </si>
  <si>
    <t xml:space="preserve"> Информация о качестве обслуживания потребителей услуг за 2024 год                                     </t>
  </si>
  <si>
    <t>1.2. Количество точек поставки всего и точек поставки, оборудованных приборами учета электрической энергии за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</si>
</sst>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77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5" fillId="0" borderId="0" xfId="0" applyFont="1"/>
    <xf numFmtId="0" fontId="5" fillId="0" borderId="7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justify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wrapText="1"/>
    </xf>
    <xf numFmtId="1" fontId="5" fillId="0" borderId="7" xfId="0" applyNumberFormat="1" applyFont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5" fillId="3" borderId="7" xfId="0" applyFont="1" applyFill="1" applyBorder="1" applyAlignment="1">
      <alignment horizontal="center" wrapText="1"/>
    </xf>
    <xf numFmtId="164" fontId="5" fillId="3" borderId="7" xfId="0" applyNumberFormat="1" applyFont="1" applyFill="1" applyBorder="1" applyAlignment="1">
      <alignment horizontal="center" vertical="top" wrapText="1"/>
    </xf>
    <xf numFmtId="1" fontId="5" fillId="3" borderId="7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right" vertical="top" wrapText="1"/>
    </xf>
    <xf numFmtId="164" fontId="5" fillId="0" borderId="7" xfId="0" applyNumberFormat="1" applyFont="1" applyBorder="1" applyAlignment="1">
      <alignment horizontal="center" vertical="top" wrapText="1"/>
    </xf>
    <xf numFmtId="49" fontId="5" fillId="3" borderId="7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justify"/>
    </xf>
    <xf numFmtId="0" fontId="4" fillId="0" borderId="7" xfId="0" applyFont="1" applyBorder="1" applyAlignment="1">
      <alignment horizontal="center" vertical="top" wrapText="1"/>
    </xf>
    <xf numFmtId="0" fontId="5" fillId="4" borderId="0" xfId="0" applyFont="1" applyFill="1"/>
    <xf numFmtId="1" fontId="5" fillId="4" borderId="7" xfId="0" applyNumberFormat="1" applyFont="1" applyFill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vertical="top" wrapText="1"/>
    </xf>
    <xf numFmtId="49" fontId="5" fillId="0" borderId="0" xfId="0" applyNumberFormat="1" applyFont="1"/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/>
    <xf numFmtId="49" fontId="5" fillId="4" borderId="7" xfId="0" applyNumberFormat="1" applyFont="1" applyFill="1" applyBorder="1" applyAlignment="1">
      <alignment horizontal="center" wrapText="1"/>
    </xf>
    <xf numFmtId="164" fontId="5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right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7" xfId="0" applyFont="1" applyBorder="1" applyAlignment="1">
      <alignment vertical="top" wrapText="1"/>
    </xf>
    <xf numFmtId="16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justify" vertical="top" wrapText="1"/>
    </xf>
    <xf numFmtId="0" fontId="4" fillId="4" borderId="0" xfId="0" applyFont="1" applyFill="1"/>
    <xf numFmtId="16" fontId="4" fillId="0" borderId="7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14" fontId="4" fillId="4" borderId="7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16" fontId="4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vertical="top" wrapText="1"/>
    </xf>
    <xf numFmtId="49" fontId="4" fillId="2" borderId="4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1" fontId="4" fillId="2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justify"/>
    </xf>
    <xf numFmtId="16" fontId="10" fillId="0" borderId="0" xfId="0" applyNumberFormat="1" applyFont="1"/>
    <xf numFmtId="0" fontId="10" fillId="0" borderId="0" xfId="0" applyFont="1" applyAlignment="1">
      <alignment wrapText="1"/>
    </xf>
    <xf numFmtId="0" fontId="5" fillId="0" borderId="7" xfId="0" applyFont="1" applyBorder="1"/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/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7" xfId="0" applyFont="1" applyFill="1" applyBorder="1"/>
    <xf numFmtId="0" fontId="5" fillId="4" borderId="7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7" xfId="0" applyFont="1" applyBorder="1" applyAlignment="1">
      <alignment horizontal="center" wrapText="1"/>
    </xf>
    <xf numFmtId="0" fontId="11" fillId="4" borderId="7" xfId="1" applyFont="1" applyFill="1" applyBorder="1" applyAlignment="1">
      <alignment horizontal="left" vertical="center" wrapText="1"/>
    </xf>
    <xf numFmtId="3" fontId="11" fillId="0" borderId="7" xfId="1" applyNumberFormat="1" applyFont="1" applyFill="1" applyBorder="1" applyAlignment="1">
      <alignment horizontal="center" vertical="center" wrapText="1"/>
    </xf>
    <xf numFmtId="0" fontId="4" fillId="4" borderId="7" xfId="0" applyFont="1" applyFill="1" applyBorder="1"/>
    <xf numFmtId="14" fontId="5" fillId="4" borderId="7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center" wrapText="1"/>
    </xf>
    <xf numFmtId="3" fontId="5" fillId="0" borderId="7" xfId="0" applyNumberFormat="1" applyFont="1" applyFill="1" applyBorder="1" applyAlignment="1">
      <alignment vertical="top" wrapText="1"/>
    </xf>
    <xf numFmtId="3" fontId="5" fillId="0" borderId="0" xfId="0" applyNumberFormat="1" applyFont="1" applyFill="1"/>
    <xf numFmtId="4" fontId="5" fillId="0" borderId="0" xfId="0" applyNumberFormat="1" applyFont="1" applyFill="1"/>
    <xf numFmtId="4" fontId="5" fillId="0" borderId="7" xfId="0" applyNumberFormat="1" applyFont="1" applyFill="1" applyBorder="1" applyAlignment="1">
      <alignment vertical="top" wrapText="1"/>
    </xf>
    <xf numFmtId="1" fontId="4" fillId="4" borderId="7" xfId="0" applyNumberFormat="1" applyFont="1" applyFill="1" applyBorder="1"/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0" xfId="0" applyFont="1" applyBorder="1" applyAlignment="1">
      <alignment horizontal="justify" wrapText="1"/>
    </xf>
    <xf numFmtId="0" fontId="4" fillId="0" borderId="4" xfId="0" applyFont="1" applyBorder="1" applyAlignment="1">
      <alignment horizontal="justify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2" borderId="8" xfId="0" applyFont="1" applyFill="1" applyBorder="1" applyAlignment="1">
      <alignment horizontal="justify" wrapText="1"/>
    </xf>
    <xf numFmtId="0" fontId="4" fillId="2" borderId="6" xfId="0" applyFont="1" applyFill="1" applyBorder="1" applyAlignment="1">
      <alignment horizontal="justify" wrapText="1"/>
    </xf>
    <xf numFmtId="0" fontId="10" fillId="0" borderId="0" xfId="0" applyNumberFormat="1" applyFont="1" applyAlignment="1">
      <alignment wrapText="1"/>
    </xf>
    <xf numFmtId="0" fontId="10" fillId="0" borderId="0" xfId="0" applyFont="1" applyAlignment="1"/>
    <xf numFmtId="0" fontId="5" fillId="0" borderId="7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/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left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1</xdr:col>
      <xdr:colOff>1000125</xdr:colOff>
      <xdr:row>22</xdr:row>
      <xdr:rowOff>0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11020425"/>
          <a:ext cx="1000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J32"/>
  <sheetViews>
    <sheetView topLeftCell="A4" zoomScaleNormal="100" workbookViewId="0">
      <selection activeCell="E21" sqref="E21:E26"/>
    </sheetView>
  </sheetViews>
  <sheetFormatPr defaultColWidth="9.140625" defaultRowHeight="15" x14ac:dyDescent="0.25"/>
  <cols>
    <col min="1" max="1" width="6.85546875" style="35" customWidth="1"/>
    <col min="2" max="5" width="20.7109375" style="35" customWidth="1"/>
    <col min="6" max="6" width="18.28515625" style="35" customWidth="1"/>
    <col min="7" max="16384" width="9.140625" style="35"/>
  </cols>
  <sheetData>
    <row r="1" spans="1:10" ht="78" customHeight="1" x14ac:dyDescent="0.25">
      <c r="A1" s="126" t="s">
        <v>206</v>
      </c>
      <c r="B1" s="126"/>
      <c r="C1" s="126"/>
      <c r="D1" s="126"/>
      <c r="E1" s="126"/>
      <c r="F1" s="126"/>
    </row>
    <row r="2" spans="1:10" ht="36" customHeight="1" x14ac:dyDescent="0.25">
      <c r="A2" s="127" t="s">
        <v>270</v>
      </c>
      <c r="B2" s="127"/>
      <c r="C2" s="127"/>
      <c r="D2" s="127"/>
      <c r="E2" s="127"/>
      <c r="F2" s="127"/>
    </row>
    <row r="3" spans="1:10" ht="36" customHeight="1" x14ac:dyDescent="0.25">
      <c r="A3" s="127" t="s">
        <v>207</v>
      </c>
      <c r="B3" s="127"/>
      <c r="C3" s="127"/>
      <c r="D3" s="127"/>
      <c r="E3" s="127"/>
      <c r="F3" s="127"/>
    </row>
    <row r="4" spans="1:10" ht="36" customHeight="1" x14ac:dyDescent="0.25">
      <c r="A4" s="127" t="s">
        <v>208</v>
      </c>
      <c r="B4" s="127"/>
      <c r="C4" s="127"/>
      <c r="D4" s="127"/>
      <c r="E4" s="127"/>
      <c r="F4" s="127"/>
    </row>
    <row r="5" spans="1:10" x14ac:dyDescent="0.25">
      <c r="A5" s="35" t="s">
        <v>9</v>
      </c>
    </row>
    <row r="7" spans="1:10" ht="18" customHeight="1" x14ac:dyDescent="0.25">
      <c r="A7" s="128" t="s">
        <v>153</v>
      </c>
      <c r="B7" s="129"/>
      <c r="C7" s="129"/>
      <c r="D7" s="129"/>
      <c r="E7" s="129"/>
    </row>
    <row r="8" spans="1:10" ht="14.45" thickBot="1" x14ac:dyDescent="0.3"/>
    <row r="9" spans="1:10" ht="21.75" customHeight="1" thickBot="1" x14ac:dyDescent="0.3">
      <c r="A9" s="130" t="s">
        <v>0</v>
      </c>
      <c r="B9" s="143"/>
      <c r="C9" s="144"/>
      <c r="D9" s="138" t="s">
        <v>164</v>
      </c>
      <c r="E9" s="139"/>
      <c r="F9" s="140"/>
    </row>
    <row r="10" spans="1:10" ht="45" customHeight="1" thickBot="1" x14ac:dyDescent="0.3">
      <c r="A10" s="131"/>
      <c r="B10" s="145" t="s">
        <v>163</v>
      </c>
      <c r="C10" s="146"/>
      <c r="D10" s="64">
        <v>2023</v>
      </c>
      <c r="E10" s="64">
        <v>2024</v>
      </c>
      <c r="F10" s="50" t="s">
        <v>79</v>
      </c>
    </row>
    <row r="11" spans="1:10" ht="15.75" thickBot="1" x14ac:dyDescent="0.3">
      <c r="A11" s="51">
        <v>1</v>
      </c>
      <c r="B11" s="138">
        <v>2</v>
      </c>
      <c r="C11" s="140"/>
      <c r="D11" s="50">
        <v>3</v>
      </c>
      <c r="E11" s="50">
        <v>4</v>
      </c>
      <c r="F11" s="50">
        <v>5</v>
      </c>
    </row>
    <row r="12" spans="1:10" ht="15.75" thickBot="1" x14ac:dyDescent="0.3">
      <c r="A12" s="52">
        <v>1</v>
      </c>
      <c r="B12" s="141" t="s">
        <v>165</v>
      </c>
      <c r="C12" s="142"/>
      <c r="D12" s="54">
        <v>24</v>
      </c>
      <c r="E12" s="54">
        <v>25</v>
      </c>
      <c r="F12" s="60">
        <v>4.166666666666667</v>
      </c>
    </row>
    <row r="13" spans="1:10" ht="15.75" thickBot="1" x14ac:dyDescent="0.3">
      <c r="A13" s="55" t="s">
        <v>132</v>
      </c>
      <c r="B13" s="56" t="s">
        <v>4</v>
      </c>
      <c r="C13" s="57" t="s">
        <v>166</v>
      </c>
      <c r="D13" s="104">
        <v>0</v>
      </c>
      <c r="E13" s="104">
        <v>0</v>
      </c>
      <c r="F13" s="107">
        <v>0</v>
      </c>
      <c r="J13" s="113"/>
    </row>
    <row r="14" spans="1:10" ht="15.75" thickBot="1" x14ac:dyDescent="0.3">
      <c r="A14" s="132" t="s">
        <v>133</v>
      </c>
      <c r="B14" s="135" t="s">
        <v>5</v>
      </c>
      <c r="C14" s="57" t="s">
        <v>166</v>
      </c>
      <c r="D14" s="105">
        <v>3</v>
      </c>
      <c r="E14" s="175">
        <v>3</v>
      </c>
      <c r="F14" s="107">
        <v>0</v>
      </c>
    </row>
    <row r="15" spans="1:10" ht="15.75" thickBot="1" x14ac:dyDescent="0.3">
      <c r="A15" s="133"/>
      <c r="B15" s="136"/>
      <c r="C15" s="57" t="s">
        <v>167</v>
      </c>
      <c r="D15" s="105">
        <v>2</v>
      </c>
      <c r="E15" s="175">
        <v>2</v>
      </c>
      <c r="F15" s="107">
        <v>0</v>
      </c>
    </row>
    <row r="16" spans="1:10" ht="15.75" thickBot="1" x14ac:dyDescent="0.3">
      <c r="A16" s="134"/>
      <c r="B16" s="137"/>
      <c r="C16" s="57" t="s">
        <v>168</v>
      </c>
      <c r="D16" s="105">
        <v>8</v>
      </c>
      <c r="E16" s="175">
        <v>8</v>
      </c>
      <c r="F16" s="107">
        <v>0</v>
      </c>
    </row>
    <row r="17" spans="1:6" ht="15.75" thickBot="1" x14ac:dyDescent="0.3">
      <c r="A17" s="132" t="s">
        <v>134</v>
      </c>
      <c r="B17" s="135" t="s">
        <v>6</v>
      </c>
      <c r="C17" s="57" t="s">
        <v>166</v>
      </c>
      <c r="D17" s="105">
        <v>0</v>
      </c>
      <c r="E17" s="175">
        <v>0</v>
      </c>
      <c r="F17" s="107">
        <v>0</v>
      </c>
    </row>
    <row r="18" spans="1:6" ht="15.75" thickBot="1" x14ac:dyDescent="0.3">
      <c r="A18" s="133"/>
      <c r="B18" s="136"/>
      <c r="C18" s="57" t="s">
        <v>167</v>
      </c>
      <c r="D18" s="105">
        <v>0</v>
      </c>
      <c r="E18" s="175">
        <v>0</v>
      </c>
      <c r="F18" s="107">
        <v>0</v>
      </c>
    </row>
    <row r="19" spans="1:6" ht="15.75" thickBot="1" x14ac:dyDescent="0.3">
      <c r="A19" s="134"/>
      <c r="B19" s="137"/>
      <c r="C19" s="57" t="s">
        <v>168</v>
      </c>
      <c r="D19" s="105">
        <v>11</v>
      </c>
      <c r="E19" s="175">
        <v>12</v>
      </c>
      <c r="F19" s="107">
        <v>9.0909090909090917</v>
      </c>
    </row>
    <row r="20" spans="1:6" ht="15.75" thickBot="1" x14ac:dyDescent="0.3">
      <c r="A20" s="58">
        <v>2</v>
      </c>
      <c r="B20" s="141" t="s">
        <v>169</v>
      </c>
      <c r="C20" s="142"/>
      <c r="D20" s="53">
        <v>1</v>
      </c>
      <c r="E20" s="53">
        <v>1</v>
      </c>
      <c r="F20" s="60">
        <v>0</v>
      </c>
    </row>
    <row r="21" spans="1:6" ht="15.75" thickBot="1" x14ac:dyDescent="0.3">
      <c r="A21" s="132" t="s">
        <v>135</v>
      </c>
      <c r="B21" s="135" t="s">
        <v>5</v>
      </c>
      <c r="C21" s="57" t="s">
        <v>166</v>
      </c>
      <c r="D21" s="106">
        <v>0</v>
      </c>
      <c r="E21" s="175">
        <v>0</v>
      </c>
      <c r="F21" s="107">
        <v>0</v>
      </c>
    </row>
    <row r="22" spans="1:6" ht="15.75" thickBot="1" x14ac:dyDescent="0.3">
      <c r="A22" s="133"/>
      <c r="B22" s="136"/>
      <c r="C22" s="57" t="s">
        <v>167</v>
      </c>
      <c r="D22" s="106">
        <v>0</v>
      </c>
      <c r="E22" s="175">
        <v>0</v>
      </c>
      <c r="F22" s="107">
        <v>0</v>
      </c>
    </row>
    <row r="23" spans="1:6" ht="15.75" thickBot="1" x14ac:dyDescent="0.3">
      <c r="A23" s="134"/>
      <c r="B23" s="137"/>
      <c r="C23" s="57" t="s">
        <v>168</v>
      </c>
      <c r="D23" s="106">
        <v>0</v>
      </c>
      <c r="E23" s="175">
        <v>0</v>
      </c>
      <c r="F23" s="107">
        <v>0</v>
      </c>
    </row>
    <row r="24" spans="1:6" ht="15.75" thickBot="1" x14ac:dyDescent="0.3">
      <c r="A24" s="132" t="s">
        <v>136</v>
      </c>
      <c r="B24" s="135" t="s">
        <v>6</v>
      </c>
      <c r="C24" s="57" t="s">
        <v>166</v>
      </c>
      <c r="D24" s="106">
        <v>0</v>
      </c>
      <c r="E24" s="175">
        <v>0</v>
      </c>
      <c r="F24" s="107">
        <v>0</v>
      </c>
    </row>
    <row r="25" spans="1:6" ht="15.75" thickBot="1" x14ac:dyDescent="0.3">
      <c r="A25" s="133"/>
      <c r="B25" s="136"/>
      <c r="C25" s="57" t="s">
        <v>167</v>
      </c>
      <c r="D25" s="106">
        <v>0</v>
      </c>
      <c r="E25" s="175">
        <v>0</v>
      </c>
      <c r="F25" s="107">
        <v>0</v>
      </c>
    </row>
    <row r="26" spans="1:6" ht="15.75" thickBot="1" x14ac:dyDescent="0.3">
      <c r="A26" s="134"/>
      <c r="B26" s="137"/>
      <c r="C26" s="57" t="s">
        <v>168</v>
      </c>
      <c r="D26" s="106">
        <v>1</v>
      </c>
      <c r="E26" s="176">
        <v>1</v>
      </c>
      <c r="F26" s="107">
        <v>0</v>
      </c>
    </row>
    <row r="27" spans="1:6" ht="15.75" thickBot="1" x14ac:dyDescent="0.3">
      <c r="A27" s="59" t="s">
        <v>137</v>
      </c>
      <c r="B27" s="147" t="s">
        <v>170</v>
      </c>
      <c r="C27" s="148"/>
      <c r="D27" s="60">
        <v>25</v>
      </c>
      <c r="E27" s="60">
        <v>26</v>
      </c>
      <c r="F27" s="60">
        <v>4</v>
      </c>
    </row>
    <row r="28" spans="1:6" x14ac:dyDescent="0.25">
      <c r="B28" s="61" t="s">
        <v>154</v>
      </c>
    </row>
    <row r="29" spans="1:6" x14ac:dyDescent="0.25">
      <c r="A29" s="129" t="s">
        <v>193</v>
      </c>
      <c r="B29" s="129"/>
      <c r="C29" s="129"/>
      <c r="D29" s="129"/>
      <c r="E29" s="129"/>
    </row>
    <row r="30" spans="1:6" ht="15.75" thickBot="1" x14ac:dyDescent="0.3">
      <c r="B30" s="61"/>
    </row>
    <row r="31" spans="1:6" s="49" customFormat="1" ht="60" x14ac:dyDescent="0.25">
      <c r="A31" s="82"/>
      <c r="B31" s="83" t="s">
        <v>149</v>
      </c>
      <c r="C31" s="83" t="s">
        <v>150</v>
      </c>
      <c r="D31" s="83" t="s">
        <v>151</v>
      </c>
      <c r="E31" s="84" t="s">
        <v>152</v>
      </c>
    </row>
    <row r="32" spans="1:6" x14ac:dyDescent="0.25">
      <c r="A32" s="85"/>
      <c r="B32" s="85"/>
      <c r="C32" s="97">
        <v>26</v>
      </c>
      <c r="D32" s="125">
        <v>25</v>
      </c>
      <c r="E32" s="97">
        <v>1</v>
      </c>
    </row>
  </sheetData>
  <mergeCells count="22">
    <mergeCell ref="A29:E29"/>
    <mergeCell ref="B27:C27"/>
    <mergeCell ref="B20:C20"/>
    <mergeCell ref="B21:B23"/>
    <mergeCell ref="B24:B26"/>
    <mergeCell ref="A24:A26"/>
    <mergeCell ref="A21:A23"/>
    <mergeCell ref="A17:A19"/>
    <mergeCell ref="B17:B19"/>
    <mergeCell ref="D9:F9"/>
    <mergeCell ref="B11:C11"/>
    <mergeCell ref="B12:C12"/>
    <mergeCell ref="A14:A16"/>
    <mergeCell ref="B9:C9"/>
    <mergeCell ref="B10:C10"/>
    <mergeCell ref="B14:B16"/>
    <mergeCell ref="A1:F1"/>
    <mergeCell ref="A2:F2"/>
    <mergeCell ref="A7:E7"/>
    <mergeCell ref="A4:F4"/>
    <mergeCell ref="A9:A10"/>
    <mergeCell ref="A3:F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R17"/>
  <sheetViews>
    <sheetView zoomScale="85" zoomScaleNormal="85" zoomScaleSheetLayoutView="85" workbookViewId="0">
      <pane ySplit="4" topLeftCell="A14" activePane="bottomLeft" state="frozen"/>
      <selection pane="bottomLeft" activeCell="J17" sqref="J17"/>
    </sheetView>
  </sheetViews>
  <sheetFormatPr defaultColWidth="9.140625" defaultRowHeight="15" x14ac:dyDescent="0.25"/>
  <cols>
    <col min="1" max="1" width="9.140625" style="2"/>
    <col min="2" max="2" width="27.28515625" style="2" customWidth="1"/>
    <col min="3" max="4" width="9.140625" style="2"/>
    <col min="5" max="5" width="10" style="2" customWidth="1"/>
    <col min="6" max="7" width="9.140625" style="2"/>
    <col min="8" max="8" width="10.42578125" style="2" customWidth="1"/>
    <col min="9" max="10" width="9.140625" style="2"/>
    <col min="11" max="11" width="10.7109375" style="2" customWidth="1"/>
    <col min="12" max="13" width="9.140625" style="2"/>
    <col min="14" max="14" width="10.85546875" style="2" customWidth="1"/>
    <col min="15" max="16" width="9.140625" style="2"/>
    <col min="17" max="17" width="11" style="2" customWidth="1"/>
    <col min="18" max="18" width="11.5703125" style="2" bestFit="1" customWidth="1"/>
    <col min="19" max="16384" width="9.140625" style="2"/>
  </cols>
  <sheetData>
    <row r="1" spans="1:18" ht="43.5" customHeight="1" x14ac:dyDescent="0.25">
      <c r="A1" s="160" t="s">
        <v>199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</row>
    <row r="2" spans="1:18" x14ac:dyDescent="0.25">
      <c r="A2" s="151" t="s">
        <v>0</v>
      </c>
      <c r="B2" s="151" t="s">
        <v>1</v>
      </c>
      <c r="C2" s="151" t="s">
        <v>18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 t="s">
        <v>19</v>
      </c>
    </row>
    <row r="3" spans="1:18" x14ac:dyDescent="0.25">
      <c r="A3" s="151"/>
      <c r="B3" s="151"/>
      <c r="C3" s="151" t="s">
        <v>20</v>
      </c>
      <c r="D3" s="151"/>
      <c r="E3" s="151"/>
      <c r="F3" s="151" t="s">
        <v>21</v>
      </c>
      <c r="G3" s="151"/>
      <c r="H3" s="151"/>
      <c r="I3" s="151" t="s">
        <v>22</v>
      </c>
      <c r="J3" s="151"/>
      <c r="K3" s="151"/>
      <c r="L3" s="151" t="s">
        <v>23</v>
      </c>
      <c r="M3" s="151"/>
      <c r="N3" s="151"/>
      <c r="O3" s="151" t="s">
        <v>24</v>
      </c>
      <c r="P3" s="151"/>
      <c r="Q3" s="151"/>
      <c r="R3" s="151"/>
    </row>
    <row r="4" spans="1:18" ht="75" x14ac:dyDescent="0.25">
      <c r="A4" s="151"/>
      <c r="B4" s="151"/>
      <c r="C4" s="62">
        <v>2023</v>
      </c>
      <c r="D4" s="62">
        <f>C4+1</f>
        <v>2024</v>
      </c>
      <c r="E4" s="62" t="s">
        <v>25</v>
      </c>
      <c r="F4" s="86">
        <f>C4</f>
        <v>2023</v>
      </c>
      <c r="G4" s="100">
        <f>D4</f>
        <v>2024</v>
      </c>
      <c r="H4" s="62" t="s">
        <v>25</v>
      </c>
      <c r="I4" s="86">
        <f>C4</f>
        <v>2023</v>
      </c>
      <c r="J4" s="100">
        <f>D4</f>
        <v>2024</v>
      </c>
      <c r="K4" s="62" t="s">
        <v>25</v>
      </c>
      <c r="L4" s="86">
        <f>C4</f>
        <v>2023</v>
      </c>
      <c r="M4" s="100">
        <f>D4</f>
        <v>2024</v>
      </c>
      <c r="N4" s="62" t="s">
        <v>25</v>
      </c>
      <c r="O4" s="86">
        <f>C4</f>
        <v>2023</v>
      </c>
      <c r="P4" s="100">
        <f>D4</f>
        <v>2024</v>
      </c>
      <c r="Q4" s="62" t="s">
        <v>25</v>
      </c>
      <c r="R4" s="9"/>
    </row>
    <row r="5" spans="1:18" ht="15.75" customHeight="1" x14ac:dyDescent="0.25">
      <c r="A5" s="3">
        <v>1</v>
      </c>
      <c r="B5" s="3">
        <v>2</v>
      </c>
      <c r="C5" s="62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</row>
    <row r="6" spans="1:18" s="113" customFormat="1" ht="60" x14ac:dyDescent="0.25">
      <c r="A6" s="109">
        <v>1</v>
      </c>
      <c r="B6" s="110" t="s">
        <v>26</v>
      </c>
      <c r="C6" s="111">
        <v>1</v>
      </c>
      <c r="D6" s="111">
        <v>0</v>
      </c>
      <c r="E6" s="111">
        <v>0</v>
      </c>
      <c r="F6" s="111">
        <v>1</v>
      </c>
      <c r="G6" s="111">
        <v>0</v>
      </c>
      <c r="H6" s="112">
        <v>0</v>
      </c>
      <c r="I6" s="111">
        <v>0</v>
      </c>
      <c r="J6" s="111">
        <v>1</v>
      </c>
      <c r="K6" s="111">
        <v>100</v>
      </c>
      <c r="L6" s="111">
        <v>0</v>
      </c>
      <c r="M6" s="111">
        <v>0</v>
      </c>
      <c r="N6" s="111">
        <v>0</v>
      </c>
      <c r="O6" s="111">
        <v>0</v>
      </c>
      <c r="P6" s="111">
        <v>0</v>
      </c>
      <c r="Q6" s="111">
        <v>0</v>
      </c>
      <c r="R6" s="111">
        <f>D6+G6+J6+M6+P6</f>
        <v>1</v>
      </c>
    </row>
    <row r="7" spans="1:18" s="113" customFormat="1" ht="123.75" customHeight="1" x14ac:dyDescent="0.25">
      <c r="A7" s="109">
        <v>2</v>
      </c>
      <c r="B7" s="114" t="s">
        <v>27</v>
      </c>
      <c r="C7" s="111">
        <v>1</v>
      </c>
      <c r="D7" s="111">
        <v>0</v>
      </c>
      <c r="E7" s="112">
        <v>0</v>
      </c>
      <c r="F7" s="111">
        <v>1</v>
      </c>
      <c r="G7" s="111">
        <v>0</v>
      </c>
      <c r="H7" s="112">
        <v>0</v>
      </c>
      <c r="I7" s="111">
        <v>0</v>
      </c>
      <c r="J7" s="111">
        <v>1</v>
      </c>
      <c r="K7" s="111">
        <v>100</v>
      </c>
      <c r="L7" s="111">
        <v>0</v>
      </c>
      <c r="M7" s="111">
        <v>0</v>
      </c>
      <c r="N7" s="111">
        <v>0</v>
      </c>
      <c r="O7" s="111">
        <v>0</v>
      </c>
      <c r="P7" s="111">
        <v>0</v>
      </c>
      <c r="Q7" s="111">
        <v>0</v>
      </c>
      <c r="R7" s="111">
        <f t="shared" ref="R7:R17" si="0">D7+G7+J7+M7+P7</f>
        <v>1</v>
      </c>
    </row>
    <row r="8" spans="1:18" s="113" customFormat="1" ht="210" x14ac:dyDescent="0.25">
      <c r="A8" s="109">
        <v>3</v>
      </c>
      <c r="B8" s="114" t="s">
        <v>28</v>
      </c>
      <c r="C8" s="111">
        <v>0</v>
      </c>
      <c r="D8" s="111">
        <v>0</v>
      </c>
      <c r="E8" s="112">
        <v>0</v>
      </c>
      <c r="F8" s="111">
        <v>0</v>
      </c>
      <c r="G8" s="111">
        <v>0</v>
      </c>
      <c r="H8" s="112">
        <v>0</v>
      </c>
      <c r="I8" s="111">
        <v>0</v>
      </c>
      <c r="J8" s="111">
        <v>0</v>
      </c>
      <c r="K8" s="111">
        <v>0</v>
      </c>
      <c r="L8" s="111">
        <v>0</v>
      </c>
      <c r="M8" s="111">
        <v>0</v>
      </c>
      <c r="N8" s="111">
        <v>0</v>
      </c>
      <c r="O8" s="111">
        <v>0</v>
      </c>
      <c r="P8" s="111">
        <v>0</v>
      </c>
      <c r="Q8" s="111">
        <v>0</v>
      </c>
      <c r="R8" s="111">
        <f t="shared" si="0"/>
        <v>0</v>
      </c>
    </row>
    <row r="9" spans="1:18" s="113" customFormat="1" x14ac:dyDescent="0.25">
      <c r="A9" s="109">
        <v>4</v>
      </c>
      <c r="B9" s="114" t="s">
        <v>29</v>
      </c>
      <c r="C9" s="111">
        <v>0</v>
      </c>
      <c r="D9" s="111">
        <v>0</v>
      </c>
      <c r="E9" s="112">
        <v>0</v>
      </c>
      <c r="F9" s="111">
        <v>0</v>
      </c>
      <c r="G9" s="111">
        <v>0</v>
      </c>
      <c r="H9" s="112">
        <v>0</v>
      </c>
      <c r="I9" s="111">
        <v>0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0</v>
      </c>
      <c r="Q9" s="111">
        <v>0</v>
      </c>
      <c r="R9" s="111">
        <f t="shared" si="0"/>
        <v>0</v>
      </c>
    </row>
    <row r="10" spans="1:18" s="113" customFormat="1" x14ac:dyDescent="0.25">
      <c r="A10" s="109">
        <v>5</v>
      </c>
      <c r="B10" s="114" t="s">
        <v>30</v>
      </c>
      <c r="C10" s="111">
        <v>0</v>
      </c>
      <c r="D10" s="111">
        <v>0</v>
      </c>
      <c r="E10" s="112">
        <v>0</v>
      </c>
      <c r="F10" s="111">
        <v>0</v>
      </c>
      <c r="G10" s="111">
        <v>0</v>
      </c>
      <c r="H10" s="112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0</v>
      </c>
      <c r="N10" s="111">
        <v>0</v>
      </c>
      <c r="O10" s="111">
        <v>0</v>
      </c>
      <c r="P10" s="111">
        <v>0</v>
      </c>
      <c r="Q10" s="111">
        <v>0</v>
      </c>
      <c r="R10" s="111">
        <f t="shared" si="0"/>
        <v>0</v>
      </c>
    </row>
    <row r="11" spans="1:18" s="113" customFormat="1" ht="105" x14ac:dyDescent="0.25">
      <c r="A11" s="109">
        <v>6</v>
      </c>
      <c r="B11" s="114" t="s">
        <v>31</v>
      </c>
      <c r="C11" s="111">
        <v>19</v>
      </c>
      <c r="D11" s="111">
        <v>0</v>
      </c>
      <c r="E11" s="112">
        <v>0</v>
      </c>
      <c r="F11" s="111">
        <v>19</v>
      </c>
      <c r="G11" s="111">
        <v>11</v>
      </c>
      <c r="H11" s="112">
        <f>(G11-F11)*100/G11</f>
        <v>-72.727272727272734</v>
      </c>
      <c r="I11" s="111">
        <v>0</v>
      </c>
      <c r="J11" s="111">
        <v>0</v>
      </c>
      <c r="K11" s="111">
        <v>0</v>
      </c>
      <c r="L11" s="111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  <c r="R11" s="111">
        <f t="shared" si="0"/>
        <v>11</v>
      </c>
    </row>
    <row r="12" spans="1:18" s="113" customFormat="1" ht="76.7" customHeight="1" x14ac:dyDescent="0.25">
      <c r="A12" s="109">
        <v>7</v>
      </c>
      <c r="B12" s="114" t="s">
        <v>32</v>
      </c>
      <c r="C12" s="111">
        <v>1</v>
      </c>
      <c r="D12" s="111">
        <v>0</v>
      </c>
      <c r="E12" s="112">
        <v>-100</v>
      </c>
      <c r="F12" s="111">
        <v>1</v>
      </c>
      <c r="G12" s="111">
        <v>0</v>
      </c>
      <c r="H12" s="112">
        <v>-100</v>
      </c>
      <c r="I12" s="112">
        <v>0</v>
      </c>
      <c r="J12" s="112">
        <v>1</v>
      </c>
      <c r="K12" s="111">
        <v>100</v>
      </c>
      <c r="L12" s="111">
        <v>0</v>
      </c>
      <c r="M12" s="111">
        <v>0</v>
      </c>
      <c r="N12" s="112">
        <v>0</v>
      </c>
      <c r="O12" s="112">
        <v>0</v>
      </c>
      <c r="P12" s="112">
        <v>0</v>
      </c>
      <c r="Q12" s="112">
        <v>0</v>
      </c>
      <c r="R12" s="111">
        <f t="shared" si="0"/>
        <v>1</v>
      </c>
    </row>
    <row r="13" spans="1:18" s="113" customFormat="1" ht="76.7" customHeight="1" x14ac:dyDescent="0.25">
      <c r="A13" s="109">
        <v>8</v>
      </c>
      <c r="B13" s="114" t="s">
        <v>33</v>
      </c>
      <c r="C13" s="111">
        <v>0</v>
      </c>
      <c r="D13" s="111">
        <v>1</v>
      </c>
      <c r="E13" s="112">
        <v>100</v>
      </c>
      <c r="F13" s="111">
        <v>0</v>
      </c>
      <c r="G13" s="111">
        <v>1</v>
      </c>
      <c r="H13" s="112">
        <v>100</v>
      </c>
      <c r="I13" s="111">
        <v>0</v>
      </c>
      <c r="J13" s="111">
        <v>1</v>
      </c>
      <c r="K13" s="111">
        <v>100</v>
      </c>
      <c r="L13" s="111">
        <v>0</v>
      </c>
      <c r="M13" s="111">
        <v>0</v>
      </c>
      <c r="N13" s="111">
        <v>0</v>
      </c>
      <c r="O13" s="111">
        <v>0</v>
      </c>
      <c r="P13" s="111">
        <v>0</v>
      </c>
      <c r="Q13" s="111">
        <v>0</v>
      </c>
      <c r="R13" s="111">
        <f t="shared" si="0"/>
        <v>3</v>
      </c>
    </row>
    <row r="14" spans="1:18" s="113" customFormat="1" ht="168.75" customHeight="1" x14ac:dyDescent="0.25">
      <c r="A14" s="109">
        <v>9</v>
      </c>
      <c r="B14" s="114" t="s">
        <v>34</v>
      </c>
      <c r="C14" s="111">
        <v>0</v>
      </c>
      <c r="D14" s="111">
        <v>0</v>
      </c>
      <c r="E14" s="112">
        <v>0</v>
      </c>
      <c r="F14" s="111">
        <v>0</v>
      </c>
      <c r="G14" s="111">
        <v>0</v>
      </c>
      <c r="H14" s="112">
        <v>0</v>
      </c>
      <c r="I14" s="111">
        <v>0</v>
      </c>
      <c r="J14" s="111">
        <v>0</v>
      </c>
      <c r="K14" s="111">
        <v>0</v>
      </c>
      <c r="L14" s="111">
        <v>0</v>
      </c>
      <c r="M14" s="111">
        <v>0</v>
      </c>
      <c r="N14" s="111">
        <v>0</v>
      </c>
      <c r="O14" s="111">
        <v>0</v>
      </c>
      <c r="P14" s="111">
        <v>0</v>
      </c>
      <c r="Q14" s="111">
        <v>0</v>
      </c>
      <c r="R14" s="111">
        <f t="shared" si="0"/>
        <v>0</v>
      </c>
    </row>
    <row r="15" spans="1:18" s="113" customFormat="1" x14ac:dyDescent="0.25">
      <c r="A15" s="109">
        <v>10</v>
      </c>
      <c r="B15" s="114" t="s">
        <v>29</v>
      </c>
      <c r="C15" s="111">
        <v>0</v>
      </c>
      <c r="D15" s="111">
        <v>0</v>
      </c>
      <c r="E15" s="112">
        <v>0</v>
      </c>
      <c r="F15" s="111">
        <v>0</v>
      </c>
      <c r="G15" s="111">
        <v>0</v>
      </c>
      <c r="H15" s="112">
        <v>0</v>
      </c>
      <c r="I15" s="111">
        <v>0</v>
      </c>
      <c r="J15" s="111">
        <v>0</v>
      </c>
      <c r="K15" s="111">
        <v>0</v>
      </c>
      <c r="L15" s="111">
        <v>0</v>
      </c>
      <c r="M15" s="111">
        <v>0</v>
      </c>
      <c r="N15" s="111">
        <v>0</v>
      </c>
      <c r="O15" s="111">
        <v>0</v>
      </c>
      <c r="P15" s="111">
        <v>0</v>
      </c>
      <c r="Q15" s="111">
        <v>0</v>
      </c>
      <c r="R15" s="111">
        <f t="shared" si="0"/>
        <v>0</v>
      </c>
    </row>
    <row r="16" spans="1:18" s="113" customFormat="1" ht="15.75" customHeight="1" x14ac:dyDescent="0.25">
      <c r="A16" s="109">
        <v>11</v>
      </c>
      <c r="B16" s="114" t="s">
        <v>35</v>
      </c>
      <c r="C16" s="111">
        <v>0</v>
      </c>
      <c r="D16" s="111">
        <v>0</v>
      </c>
      <c r="E16" s="112">
        <v>0</v>
      </c>
      <c r="F16" s="111">
        <v>0</v>
      </c>
      <c r="G16" s="111">
        <v>0</v>
      </c>
      <c r="H16" s="112">
        <v>0</v>
      </c>
      <c r="I16" s="111">
        <v>0</v>
      </c>
      <c r="J16" s="111">
        <v>0</v>
      </c>
      <c r="K16" s="111">
        <v>0</v>
      </c>
      <c r="L16" s="111">
        <v>0</v>
      </c>
      <c r="M16" s="111">
        <v>0</v>
      </c>
      <c r="N16" s="111">
        <v>0</v>
      </c>
      <c r="O16" s="111">
        <v>0</v>
      </c>
      <c r="P16" s="111">
        <v>0</v>
      </c>
      <c r="Q16" s="111">
        <v>0</v>
      </c>
      <c r="R16" s="111">
        <f t="shared" si="0"/>
        <v>0</v>
      </c>
    </row>
    <row r="17" spans="1:18" s="113" customFormat="1" ht="93.2" customHeight="1" x14ac:dyDescent="0.25">
      <c r="A17" s="109">
        <v>12</v>
      </c>
      <c r="B17" s="114" t="s">
        <v>36</v>
      </c>
      <c r="C17" s="111">
        <v>0</v>
      </c>
      <c r="D17" s="111">
        <v>167</v>
      </c>
      <c r="E17" s="112">
        <v>0</v>
      </c>
      <c r="F17" s="111">
        <v>0</v>
      </c>
      <c r="G17" s="111">
        <v>472</v>
      </c>
      <c r="H17" s="112">
        <v>0</v>
      </c>
      <c r="I17" s="112">
        <v>0</v>
      </c>
      <c r="J17" s="112">
        <v>63</v>
      </c>
      <c r="K17" s="111">
        <v>0</v>
      </c>
      <c r="L17" s="111">
        <v>0</v>
      </c>
      <c r="M17" s="111">
        <v>0</v>
      </c>
      <c r="N17" s="112">
        <v>0</v>
      </c>
      <c r="O17" s="112">
        <v>0</v>
      </c>
      <c r="P17" s="112">
        <v>0</v>
      </c>
      <c r="Q17" s="112">
        <v>0</v>
      </c>
      <c r="R17" s="111">
        <f t="shared" si="0"/>
        <v>702</v>
      </c>
    </row>
  </sheetData>
  <mergeCells count="10">
    <mergeCell ref="A1:R1"/>
    <mergeCell ref="A2:A4"/>
    <mergeCell ref="B2:B4"/>
    <mergeCell ref="C2:Q2"/>
    <mergeCell ref="R2:R3"/>
    <mergeCell ref="C3:E3"/>
    <mergeCell ref="F3:H3"/>
    <mergeCell ref="I3:K3"/>
    <mergeCell ref="L3:N3"/>
    <mergeCell ref="O3:Q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32"/>
  <sheetViews>
    <sheetView zoomScale="90" zoomScaleNormal="90" zoomScaleSheetLayoutView="100" workbookViewId="0">
      <selection activeCell="E10" sqref="E10"/>
    </sheetView>
  </sheetViews>
  <sheetFormatPr defaultColWidth="9.140625" defaultRowHeight="15" x14ac:dyDescent="0.25"/>
  <cols>
    <col min="1" max="1" width="22.5703125" style="115" customWidth="1"/>
    <col min="2" max="2" width="16.28515625" style="115" customWidth="1"/>
    <col min="3" max="3" width="9.140625" style="115"/>
    <col min="4" max="4" width="9.140625" style="115" customWidth="1"/>
    <col min="5" max="5" width="9.28515625" style="115" customWidth="1"/>
    <col min="6" max="6" width="11.7109375" style="115" customWidth="1"/>
    <col min="7" max="7" width="10.28515625" style="115" customWidth="1"/>
    <col min="8" max="8" width="12.28515625" style="115" bestFit="1" customWidth="1"/>
    <col min="9" max="9" width="11.5703125" style="115" bestFit="1" customWidth="1"/>
    <col min="10" max="10" width="12.28515625" style="115" bestFit="1" customWidth="1"/>
    <col min="11" max="11" width="11.5703125" style="115" bestFit="1" customWidth="1"/>
    <col min="12" max="12" width="4.5703125" style="115" customWidth="1"/>
    <col min="13" max="13" width="8.85546875" style="115" customWidth="1"/>
    <col min="14" max="14" width="8.28515625" style="115" customWidth="1"/>
    <col min="15" max="16384" width="9.140625" style="115"/>
  </cols>
  <sheetData>
    <row r="1" spans="1:14" ht="63.75" customHeight="1" x14ac:dyDescent="0.25">
      <c r="A1" s="161" t="s">
        <v>195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4" ht="45.75" hidden="1" customHeight="1" x14ac:dyDescent="0.25"/>
    <row r="3" spans="1:14" ht="15" customHeight="1" x14ac:dyDescent="0.25">
      <c r="A3" s="162" t="s">
        <v>235</v>
      </c>
      <c r="B3" s="163"/>
      <c r="C3" s="164"/>
      <c r="D3" s="162" t="s">
        <v>262</v>
      </c>
      <c r="E3" s="164"/>
      <c r="F3" s="162" t="s">
        <v>263</v>
      </c>
      <c r="G3" s="164"/>
      <c r="H3" s="162" t="s">
        <v>264</v>
      </c>
      <c r="I3" s="164"/>
      <c r="J3" s="162" t="s">
        <v>265</v>
      </c>
      <c r="K3" s="164"/>
    </row>
    <row r="4" spans="1:14" x14ac:dyDescent="0.25">
      <c r="A4" s="162" t="s">
        <v>236</v>
      </c>
      <c r="B4" s="163"/>
      <c r="C4" s="164"/>
      <c r="D4" s="116" t="s">
        <v>261</v>
      </c>
      <c r="E4" s="116" t="s">
        <v>238</v>
      </c>
      <c r="F4" s="116" t="s">
        <v>237</v>
      </c>
      <c r="G4" s="116" t="s">
        <v>238</v>
      </c>
      <c r="H4" s="116" t="s">
        <v>237</v>
      </c>
      <c r="I4" s="116" t="s">
        <v>238</v>
      </c>
      <c r="J4" s="116" t="s">
        <v>237</v>
      </c>
      <c r="K4" s="116" t="s">
        <v>238</v>
      </c>
    </row>
    <row r="5" spans="1:14" s="119" customFormat="1" ht="47.25" customHeight="1" x14ac:dyDescent="0.25">
      <c r="A5" s="117" t="s">
        <v>239</v>
      </c>
      <c r="B5" s="117" t="s">
        <v>240</v>
      </c>
      <c r="C5" s="117" t="s">
        <v>241</v>
      </c>
      <c r="D5" s="118"/>
      <c r="E5" s="118"/>
      <c r="F5" s="118"/>
      <c r="G5" s="118"/>
      <c r="H5" s="118"/>
      <c r="I5" s="118"/>
      <c r="J5" s="118"/>
      <c r="K5" s="118"/>
    </row>
    <row r="6" spans="1:14" ht="15" customHeight="1" x14ac:dyDescent="0.25">
      <c r="A6" s="165" t="s">
        <v>242</v>
      </c>
      <c r="B6" s="165" t="s">
        <v>243</v>
      </c>
      <c r="C6" s="120" t="s">
        <v>244</v>
      </c>
      <c r="D6" s="124">
        <v>0</v>
      </c>
      <c r="E6" s="124">
        <v>60000</v>
      </c>
      <c r="F6" s="124">
        <v>0</v>
      </c>
      <c r="G6" s="124">
        <v>0</v>
      </c>
      <c r="H6" s="124">
        <v>0</v>
      </c>
      <c r="I6" s="124">
        <v>0</v>
      </c>
      <c r="J6" s="124">
        <v>0</v>
      </c>
      <c r="K6" s="124">
        <v>0</v>
      </c>
    </row>
    <row r="7" spans="1:14" x14ac:dyDescent="0.25">
      <c r="A7" s="166"/>
      <c r="B7" s="167"/>
      <c r="C7" s="120" t="s">
        <v>245</v>
      </c>
      <c r="D7" s="124">
        <v>0</v>
      </c>
      <c r="E7" s="124">
        <v>60000</v>
      </c>
      <c r="F7" s="124">
        <v>0</v>
      </c>
      <c r="G7" s="124">
        <v>0</v>
      </c>
      <c r="H7" s="124">
        <v>0</v>
      </c>
      <c r="I7" s="124">
        <v>0</v>
      </c>
      <c r="J7" s="124">
        <v>0</v>
      </c>
      <c r="K7" s="124">
        <v>0</v>
      </c>
    </row>
    <row r="8" spans="1:14" x14ac:dyDescent="0.25">
      <c r="A8" s="166"/>
      <c r="B8" s="165" t="s">
        <v>246</v>
      </c>
      <c r="C8" s="120" t="s">
        <v>244</v>
      </c>
      <c r="D8" s="124">
        <v>0</v>
      </c>
      <c r="E8" s="124">
        <v>60000</v>
      </c>
      <c r="F8" s="124">
        <v>0</v>
      </c>
      <c r="G8" s="124">
        <v>0</v>
      </c>
      <c r="H8" s="124">
        <v>0</v>
      </c>
      <c r="I8" s="124">
        <v>0</v>
      </c>
      <c r="J8" s="124">
        <v>0</v>
      </c>
      <c r="K8" s="124">
        <v>0</v>
      </c>
    </row>
    <row r="9" spans="1:14" x14ac:dyDescent="0.25">
      <c r="A9" s="167"/>
      <c r="B9" s="167"/>
      <c r="C9" s="120" t="s">
        <v>245</v>
      </c>
      <c r="D9" s="124">
        <v>0</v>
      </c>
      <c r="E9" s="124">
        <v>60000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</row>
    <row r="10" spans="1:14" x14ac:dyDescent="0.25">
      <c r="A10" s="165">
        <v>750</v>
      </c>
      <c r="B10" s="165" t="s">
        <v>243</v>
      </c>
      <c r="C10" s="120" t="s">
        <v>244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</row>
    <row r="11" spans="1:14" x14ac:dyDescent="0.25">
      <c r="A11" s="166"/>
      <c r="B11" s="167"/>
      <c r="C11" s="120" t="s">
        <v>245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</row>
    <row r="12" spans="1:14" x14ac:dyDescent="0.25">
      <c r="A12" s="166"/>
      <c r="B12" s="165" t="s">
        <v>246</v>
      </c>
      <c r="C12" s="120" t="s">
        <v>244</v>
      </c>
      <c r="D12" s="124">
        <v>0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</row>
    <row r="13" spans="1:14" x14ac:dyDescent="0.25">
      <c r="A13" s="167"/>
      <c r="B13" s="167"/>
      <c r="C13" s="120" t="s">
        <v>245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</row>
    <row r="14" spans="1:14" x14ac:dyDescent="0.25">
      <c r="A14" s="165">
        <v>1000</v>
      </c>
      <c r="B14" s="165" t="s">
        <v>243</v>
      </c>
      <c r="C14" s="120" t="s">
        <v>244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N14" s="115" t="s">
        <v>149</v>
      </c>
    </row>
    <row r="15" spans="1:14" x14ac:dyDescent="0.25">
      <c r="A15" s="166"/>
      <c r="B15" s="167"/>
      <c r="C15" s="120" t="s">
        <v>245</v>
      </c>
      <c r="D15" s="124">
        <v>0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  <c r="K15" s="124">
        <v>0</v>
      </c>
    </row>
    <row r="16" spans="1:14" x14ac:dyDescent="0.25">
      <c r="A16" s="166"/>
      <c r="B16" s="165" t="s">
        <v>246</v>
      </c>
      <c r="C16" s="120" t="s">
        <v>244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</row>
    <row r="17" spans="1:15" x14ac:dyDescent="0.25">
      <c r="A17" s="167"/>
      <c r="B17" s="167"/>
      <c r="C17" s="120" t="s">
        <v>245</v>
      </c>
      <c r="D17" s="124">
        <v>0</v>
      </c>
      <c r="E17" s="124">
        <v>0</v>
      </c>
      <c r="F17" s="124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</row>
    <row r="18" spans="1:15" x14ac:dyDescent="0.25">
      <c r="A18" s="165">
        <v>1250</v>
      </c>
      <c r="B18" s="165" t="s">
        <v>243</v>
      </c>
      <c r="C18" s="120" t="s">
        <v>244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</row>
    <row r="19" spans="1:15" x14ac:dyDescent="0.25">
      <c r="A19" s="166"/>
      <c r="B19" s="167"/>
      <c r="C19" s="120" t="s">
        <v>245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</row>
    <row r="20" spans="1:15" x14ac:dyDescent="0.25">
      <c r="A20" s="166"/>
      <c r="B20" s="165" t="s">
        <v>246</v>
      </c>
      <c r="C20" s="120" t="s">
        <v>244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</row>
    <row r="21" spans="1:15" x14ac:dyDescent="0.25">
      <c r="A21" s="167"/>
      <c r="B21" s="167"/>
      <c r="C21" s="120" t="s">
        <v>245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</row>
    <row r="22" spans="1:15" ht="13.9" hidden="1" x14ac:dyDescent="0.25">
      <c r="D22" s="122"/>
      <c r="E22" s="121">
        <v>0</v>
      </c>
      <c r="F22" s="122"/>
      <c r="G22" s="122"/>
      <c r="H22" s="122"/>
      <c r="I22" s="122"/>
      <c r="J22" s="122"/>
      <c r="K22" s="122"/>
      <c r="N22" s="115" t="s">
        <v>247</v>
      </c>
      <c r="O22" s="115" t="s">
        <v>248</v>
      </c>
    </row>
    <row r="23" spans="1:15" ht="75" hidden="1" customHeight="1" x14ac:dyDescent="0.25">
      <c r="A23" s="115" t="s">
        <v>249</v>
      </c>
      <c r="B23" s="115" t="s">
        <v>250</v>
      </c>
      <c r="D23" s="122"/>
      <c r="E23" s="121">
        <v>0</v>
      </c>
      <c r="F23" s="122"/>
      <c r="G23" s="122"/>
      <c r="H23" s="123">
        <v>8175.86</v>
      </c>
      <c r="I23" s="123">
        <v>8175.86</v>
      </c>
      <c r="J23" s="123">
        <v>8175.86</v>
      </c>
      <c r="K23" s="123">
        <v>8175.86</v>
      </c>
      <c r="M23" s="115" t="s">
        <v>251</v>
      </c>
      <c r="N23" s="115">
        <v>8175.86</v>
      </c>
    </row>
    <row r="24" spans="1:15" ht="75" hidden="1" customHeight="1" x14ac:dyDescent="0.25">
      <c r="B24" s="115" t="s">
        <v>252</v>
      </c>
      <c r="D24" s="122"/>
      <c r="E24" s="121">
        <v>0</v>
      </c>
      <c r="F24" s="122"/>
      <c r="G24" s="122"/>
      <c r="H24" s="122">
        <v>2529230</v>
      </c>
      <c r="I24" s="122">
        <v>2529230</v>
      </c>
      <c r="J24" s="122">
        <v>2529230</v>
      </c>
      <c r="K24" s="122">
        <v>2529230</v>
      </c>
      <c r="M24" s="115" t="s">
        <v>253</v>
      </c>
    </row>
    <row r="25" spans="1:15" ht="75" hidden="1" customHeight="1" x14ac:dyDescent="0.25">
      <c r="B25" s="115" t="s">
        <v>254</v>
      </c>
      <c r="D25" s="122"/>
      <c r="E25" s="121">
        <v>0</v>
      </c>
      <c r="F25" s="122"/>
      <c r="G25" s="122"/>
      <c r="H25" s="122">
        <v>2648270</v>
      </c>
      <c r="I25" s="122">
        <v>2648270</v>
      </c>
      <c r="J25" s="122">
        <v>2648270</v>
      </c>
      <c r="K25" s="122">
        <v>2648270</v>
      </c>
      <c r="M25" s="115" t="s">
        <v>255</v>
      </c>
    </row>
    <row r="26" spans="1:15" ht="75" hidden="1" customHeight="1" x14ac:dyDescent="0.25">
      <c r="B26" s="115" t="s">
        <v>256</v>
      </c>
      <c r="D26" s="122"/>
      <c r="E26" s="122"/>
      <c r="F26" s="122"/>
      <c r="G26" s="122"/>
      <c r="H26" s="123">
        <f>I26*2</f>
        <v>9120.3799999999992</v>
      </c>
      <c r="I26" s="123">
        <v>4560.1899999999996</v>
      </c>
      <c r="J26" s="123">
        <f>K26*2</f>
        <v>15145.62</v>
      </c>
      <c r="K26" s="123">
        <v>7572.81</v>
      </c>
      <c r="M26" s="115" t="s">
        <v>257</v>
      </c>
    </row>
    <row r="27" spans="1:15" ht="13.9" hidden="1" x14ac:dyDescent="0.25">
      <c r="B27" s="115" t="s">
        <v>258</v>
      </c>
      <c r="H27" s="115">
        <v>30037.81</v>
      </c>
      <c r="I27" s="115">
        <v>30037.81</v>
      </c>
      <c r="J27" s="115">
        <v>30037.81</v>
      </c>
      <c r="K27" s="115">
        <v>30037.81</v>
      </c>
      <c r="M27" s="115" t="s">
        <v>259</v>
      </c>
      <c r="N27" s="115">
        <v>31163.82</v>
      </c>
    </row>
    <row r="28" spans="1:15" ht="13.9" hidden="1" x14ac:dyDescent="0.25">
      <c r="M28" s="115" t="s">
        <v>260</v>
      </c>
      <c r="N28" s="115">
        <v>11796.51</v>
      </c>
    </row>
    <row r="29" spans="1:15" ht="13.9" hidden="1" x14ac:dyDescent="0.25"/>
    <row r="31" spans="1:15" x14ac:dyDescent="0.25">
      <c r="A31" s="168" t="s">
        <v>266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</row>
    <row r="32" spans="1:15" ht="48.75" customHeight="1" x14ac:dyDescent="0.25">
      <c r="A32" s="168"/>
      <c r="B32" s="168"/>
      <c r="C32" s="168"/>
      <c r="D32" s="168"/>
      <c r="E32" s="168"/>
      <c r="F32" s="168"/>
      <c r="G32" s="168"/>
      <c r="H32" s="168"/>
      <c r="I32" s="168"/>
      <c r="J32" s="168"/>
      <c r="K32" s="168"/>
    </row>
  </sheetData>
  <mergeCells count="20">
    <mergeCell ref="A31:K32"/>
    <mergeCell ref="A14:A17"/>
    <mergeCell ref="B14:B15"/>
    <mergeCell ref="B16:B17"/>
    <mergeCell ref="A18:A21"/>
    <mergeCell ref="B18:B19"/>
    <mergeCell ref="B20:B21"/>
    <mergeCell ref="A4:C4"/>
    <mergeCell ref="A6:A9"/>
    <mergeCell ref="B6:B7"/>
    <mergeCell ref="B8:B9"/>
    <mergeCell ref="A10:A13"/>
    <mergeCell ref="B10:B11"/>
    <mergeCell ref="B12:B13"/>
    <mergeCell ref="A1:K1"/>
    <mergeCell ref="A3:C3"/>
    <mergeCell ref="D3:E3"/>
    <mergeCell ref="F3:G3"/>
    <mergeCell ref="H3:I3"/>
    <mergeCell ref="J3:K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R29"/>
  <sheetViews>
    <sheetView topLeftCell="A4" zoomScaleNormal="100" workbookViewId="0">
      <selection activeCell="N11" sqref="N11"/>
    </sheetView>
  </sheetViews>
  <sheetFormatPr defaultColWidth="9.140625" defaultRowHeight="15" x14ac:dyDescent="0.25"/>
  <cols>
    <col min="1" max="1" width="9.140625" style="35"/>
    <col min="2" max="2" width="24.85546875" style="35" customWidth="1"/>
    <col min="3" max="3" width="9.140625" style="35"/>
    <col min="4" max="4" width="9.42578125" style="35" customWidth="1"/>
    <col min="5" max="5" width="11" style="35" customWidth="1"/>
    <col min="6" max="6" width="9.140625" style="35"/>
    <col min="7" max="7" width="9.85546875" style="35" customWidth="1"/>
    <col min="8" max="8" width="11.42578125" style="35" customWidth="1"/>
    <col min="9" max="9" width="9.140625" style="35"/>
    <col min="10" max="10" width="10.28515625" style="35" customWidth="1"/>
    <col min="11" max="11" width="11.42578125" style="35" customWidth="1"/>
    <col min="12" max="12" width="9.140625" style="35"/>
    <col min="13" max="13" width="10.140625" style="35" customWidth="1"/>
    <col min="14" max="14" width="11.28515625" style="35" customWidth="1"/>
    <col min="15" max="15" width="9.140625" style="35"/>
    <col min="16" max="16" width="10" style="35" customWidth="1"/>
    <col min="17" max="17" width="11" style="35" customWidth="1"/>
    <col min="18" max="16384" width="9.140625" style="35"/>
  </cols>
  <sheetData>
    <row r="1" spans="1:18" ht="15.75" x14ac:dyDescent="0.25">
      <c r="A1" s="170" t="s">
        <v>37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18" ht="13.9" x14ac:dyDescent="0.25">
      <c r="A2" s="36"/>
    </row>
    <row r="3" spans="1:18" ht="63.75" customHeight="1" x14ac:dyDescent="0.25">
      <c r="A3" s="169" t="s">
        <v>38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</row>
    <row r="5" spans="1:18" ht="32.25" customHeight="1" x14ac:dyDescent="0.25">
      <c r="A5" s="171" t="s">
        <v>0</v>
      </c>
      <c r="B5" s="171" t="s">
        <v>84</v>
      </c>
      <c r="C5" s="171" t="s">
        <v>39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8" ht="45" customHeight="1" x14ac:dyDescent="0.25">
      <c r="A6" s="171"/>
      <c r="B6" s="171"/>
      <c r="C6" s="171" t="s">
        <v>40</v>
      </c>
      <c r="D6" s="171"/>
      <c r="E6" s="171"/>
      <c r="F6" s="171" t="s">
        <v>41</v>
      </c>
      <c r="G6" s="171"/>
      <c r="H6" s="171"/>
      <c r="I6" s="171" t="s">
        <v>42</v>
      </c>
      <c r="J6" s="171"/>
      <c r="K6" s="171"/>
      <c r="L6" s="171" t="s">
        <v>43</v>
      </c>
      <c r="M6" s="171"/>
      <c r="N6" s="171"/>
      <c r="O6" s="171" t="s">
        <v>44</v>
      </c>
      <c r="P6" s="171"/>
      <c r="Q6" s="171"/>
    </row>
    <row r="7" spans="1:18" ht="60" x14ac:dyDescent="0.25">
      <c r="A7" s="37"/>
      <c r="B7" s="37"/>
      <c r="C7" s="87">
        <v>2023</v>
      </c>
      <c r="D7" s="73">
        <f>C7+1</f>
        <v>2024</v>
      </c>
      <c r="E7" s="62" t="s">
        <v>25</v>
      </c>
      <c r="F7" s="87">
        <v>2023</v>
      </c>
      <c r="G7" s="101">
        <v>2024</v>
      </c>
      <c r="H7" s="62" t="s">
        <v>25</v>
      </c>
      <c r="I7" s="87">
        <v>2023</v>
      </c>
      <c r="J7" s="101">
        <v>2024</v>
      </c>
      <c r="K7" s="62" t="s">
        <v>25</v>
      </c>
      <c r="L7" s="87">
        <v>2023</v>
      </c>
      <c r="M7" s="101">
        <v>2024</v>
      </c>
      <c r="N7" s="62" t="s">
        <v>25</v>
      </c>
      <c r="O7" s="87">
        <v>2023</v>
      </c>
      <c r="P7" s="101">
        <v>2024</v>
      </c>
      <c r="Q7" s="62" t="s">
        <v>25</v>
      </c>
    </row>
    <row r="8" spans="1:18" ht="13.9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20">
        <v>16</v>
      </c>
      <c r="Q8" s="20">
        <v>17</v>
      </c>
    </row>
    <row r="9" spans="1:18" ht="45" x14ac:dyDescent="0.25">
      <c r="A9" s="45">
        <v>1</v>
      </c>
      <c r="B9" s="46" t="s">
        <v>191</v>
      </c>
      <c r="C9" s="92">
        <f>SUM(C10:C15)</f>
        <v>0</v>
      </c>
      <c r="D9" s="92">
        <f>SUM(D10:D15)</f>
        <v>0</v>
      </c>
      <c r="E9" s="92">
        <v>0</v>
      </c>
      <c r="F9" s="92">
        <f>SUM(F10:F15)</f>
        <v>0</v>
      </c>
      <c r="G9" s="92">
        <f>SUM(G10:G15)</f>
        <v>0</v>
      </c>
      <c r="H9" s="92">
        <v>0</v>
      </c>
      <c r="I9" s="92">
        <f>SUM(I10:I15)</f>
        <v>0</v>
      </c>
      <c r="J9" s="92">
        <f>SUM(J10:J15)</f>
        <v>0</v>
      </c>
      <c r="K9" s="92">
        <v>0</v>
      </c>
      <c r="L9" s="92">
        <f>SUM(L10:L15)</f>
        <v>2</v>
      </c>
      <c r="M9" s="92">
        <f>SUM(M10:M15)</f>
        <v>1</v>
      </c>
      <c r="N9" s="92">
        <v>-50</v>
      </c>
      <c r="O9" s="92">
        <f>SUM(O10:O15)</f>
        <v>0</v>
      </c>
      <c r="P9" s="92">
        <f>SUM(P10:P15)</f>
        <v>0</v>
      </c>
      <c r="Q9" s="92">
        <v>0</v>
      </c>
      <c r="R9" s="93"/>
    </row>
    <row r="10" spans="1:18" s="40" customFormat="1" ht="46.5" customHeight="1" x14ac:dyDescent="0.25">
      <c r="A10" s="38" t="s">
        <v>155</v>
      </c>
      <c r="B10" s="39" t="s">
        <v>85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</row>
    <row r="11" spans="1:18" ht="46.5" customHeight="1" x14ac:dyDescent="0.25">
      <c r="A11" s="41" t="s">
        <v>156</v>
      </c>
      <c r="B11" s="42" t="s">
        <v>45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2</v>
      </c>
      <c r="M11" s="74">
        <v>1</v>
      </c>
      <c r="N11" s="74">
        <v>-50</v>
      </c>
      <c r="O11" s="74">
        <v>0</v>
      </c>
      <c r="P11" s="74">
        <v>0</v>
      </c>
      <c r="Q11" s="74">
        <v>0</v>
      </c>
    </row>
    <row r="12" spans="1:18" s="40" customFormat="1" ht="32.25" customHeight="1" x14ac:dyDescent="0.25">
      <c r="A12" s="38" t="s">
        <v>157</v>
      </c>
      <c r="B12" s="39" t="s">
        <v>46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</row>
    <row r="13" spans="1:18" s="40" customFormat="1" ht="22.7" customHeight="1" x14ac:dyDescent="0.25">
      <c r="A13" s="38" t="s">
        <v>86</v>
      </c>
      <c r="B13" s="39" t="s">
        <v>47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</row>
    <row r="14" spans="1:18" s="40" customFormat="1" ht="57.2" customHeight="1" x14ac:dyDescent="0.25">
      <c r="A14" s="38" t="s">
        <v>87</v>
      </c>
      <c r="B14" s="39" t="s">
        <v>48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</row>
    <row r="15" spans="1:18" s="40" customFormat="1" ht="21.2" customHeight="1" x14ac:dyDescent="0.25">
      <c r="A15" s="38" t="s">
        <v>88</v>
      </c>
      <c r="B15" s="39" t="s">
        <v>49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8" x14ac:dyDescent="0.25">
      <c r="A16" s="47" t="s">
        <v>158</v>
      </c>
      <c r="B16" s="48" t="s">
        <v>50</v>
      </c>
      <c r="C16" s="92">
        <f>SUM(C17:C24)</f>
        <v>0</v>
      </c>
      <c r="D16" s="92">
        <f>SUM(D17:D24)</f>
        <v>0</v>
      </c>
      <c r="E16" s="45"/>
      <c r="F16" s="92">
        <f>SUM(F17:F24)</f>
        <v>0</v>
      </c>
      <c r="G16" s="92">
        <f>SUM(G17:G24)</f>
        <v>0</v>
      </c>
      <c r="H16" s="45"/>
      <c r="I16" s="92">
        <f>SUM(I17:I24)</f>
        <v>0</v>
      </c>
      <c r="J16" s="92">
        <f>SUM(J17:J24)</f>
        <v>0</v>
      </c>
      <c r="K16" s="45"/>
      <c r="L16" s="92">
        <f>SUM(L17:L24)</f>
        <v>0</v>
      </c>
      <c r="M16" s="92">
        <f>SUM(M17:M24)</f>
        <v>0</v>
      </c>
      <c r="N16" s="45"/>
      <c r="O16" s="92">
        <f>SUM(O17:O24)</f>
        <v>0</v>
      </c>
      <c r="P16" s="92">
        <f>SUM(P17:P24)</f>
        <v>0</v>
      </c>
      <c r="Q16" s="45"/>
    </row>
    <row r="17" spans="1:17" s="40" customFormat="1" ht="51" customHeight="1" x14ac:dyDescent="0.25">
      <c r="A17" s="38" t="s">
        <v>159</v>
      </c>
      <c r="B17" s="39" t="s">
        <v>51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</row>
    <row r="18" spans="1:17" s="40" customFormat="1" ht="50.25" customHeight="1" x14ac:dyDescent="0.25">
      <c r="A18" s="38" t="s">
        <v>160</v>
      </c>
      <c r="B18" s="39" t="s">
        <v>52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</row>
    <row r="19" spans="1:17" s="40" customFormat="1" ht="31.7" customHeight="1" x14ac:dyDescent="0.25">
      <c r="A19" s="43" t="s">
        <v>161</v>
      </c>
      <c r="B19" s="39" t="s">
        <v>53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</row>
    <row r="20" spans="1:17" s="40" customFormat="1" ht="46.5" customHeight="1" x14ac:dyDescent="0.25">
      <c r="A20" s="38" t="s">
        <v>89</v>
      </c>
      <c r="B20" s="39" t="s">
        <v>45</v>
      </c>
      <c r="C20" s="74">
        <v>0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</row>
    <row r="21" spans="1:17" s="40" customFormat="1" ht="31.7" customHeight="1" x14ac:dyDescent="0.25">
      <c r="A21" s="38" t="s">
        <v>90</v>
      </c>
      <c r="B21" s="44" t="s">
        <v>46</v>
      </c>
      <c r="C21" s="74">
        <v>0</v>
      </c>
      <c r="D21" s="74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74">
        <v>0</v>
      </c>
      <c r="Q21" s="74">
        <v>0</v>
      </c>
    </row>
    <row r="22" spans="1:17" s="40" customFormat="1" ht="18.75" customHeight="1" x14ac:dyDescent="0.25">
      <c r="A22" s="38" t="s">
        <v>91</v>
      </c>
      <c r="B22" s="39" t="s">
        <v>47</v>
      </c>
      <c r="C22" s="74">
        <v>0</v>
      </c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74">
        <v>0</v>
      </c>
      <c r="Q22" s="74">
        <v>0</v>
      </c>
    </row>
    <row r="23" spans="1:17" s="40" customFormat="1" ht="65.25" customHeight="1" x14ac:dyDescent="0.25">
      <c r="A23" s="38" t="s">
        <v>92</v>
      </c>
      <c r="B23" s="39" t="s">
        <v>54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</row>
    <row r="24" spans="1:17" s="40" customFormat="1" ht="18.75" customHeight="1" x14ac:dyDescent="0.25">
      <c r="A24" s="38" t="s">
        <v>93</v>
      </c>
      <c r="B24" s="39" t="s">
        <v>49</v>
      </c>
      <c r="C24" s="74">
        <v>0</v>
      </c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v>0</v>
      </c>
      <c r="N24" s="74">
        <v>0</v>
      </c>
      <c r="O24" s="74">
        <v>0</v>
      </c>
      <c r="P24" s="74">
        <v>0</v>
      </c>
      <c r="Q24" s="74">
        <v>0</v>
      </c>
    </row>
    <row r="25" spans="1:17" ht="18.75" customHeight="1" x14ac:dyDescent="0.25">
      <c r="A25" s="45">
        <v>3</v>
      </c>
      <c r="B25" s="46" t="s">
        <v>55</v>
      </c>
      <c r="C25" s="92">
        <f>SUM(C26:C29)</f>
        <v>0</v>
      </c>
      <c r="D25" s="92">
        <f>SUM(D26:D29)</f>
        <v>0</v>
      </c>
      <c r="E25" s="92">
        <v>0</v>
      </c>
      <c r="F25" s="92">
        <f>SUM(F26:F29)</f>
        <v>0</v>
      </c>
      <c r="G25" s="92">
        <f>SUM(G26:G29)</f>
        <v>0</v>
      </c>
      <c r="H25" s="92">
        <v>0</v>
      </c>
      <c r="I25" s="92">
        <f>SUM(I26:I29)</f>
        <v>0</v>
      </c>
      <c r="J25" s="92">
        <f>SUM(J26:J29)</f>
        <v>0</v>
      </c>
      <c r="K25" s="92">
        <v>0</v>
      </c>
      <c r="L25" s="92">
        <f>SUM(L26:L29)</f>
        <v>2</v>
      </c>
      <c r="M25" s="92">
        <f>SUM(M26:M29)</f>
        <v>1</v>
      </c>
      <c r="N25" s="92">
        <v>-50</v>
      </c>
      <c r="O25" s="92">
        <f>SUM(O26:O29)</f>
        <v>0</v>
      </c>
      <c r="P25" s="92">
        <f>SUM(P26:P29)</f>
        <v>0</v>
      </c>
      <c r="Q25" s="92">
        <v>0</v>
      </c>
    </row>
    <row r="26" spans="1:17" ht="35.450000000000003" customHeight="1" x14ac:dyDescent="0.25">
      <c r="A26" s="41" t="s">
        <v>94</v>
      </c>
      <c r="B26" s="42" t="s">
        <v>17</v>
      </c>
      <c r="C26" s="74">
        <v>0</v>
      </c>
      <c r="D26" s="74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4">
        <v>0</v>
      </c>
      <c r="L26" s="74">
        <v>2</v>
      </c>
      <c r="M26" s="74">
        <v>1</v>
      </c>
      <c r="N26" s="74">
        <v>-50</v>
      </c>
      <c r="O26" s="74">
        <v>0</v>
      </c>
      <c r="P26" s="74">
        <v>0</v>
      </c>
      <c r="Q26" s="74">
        <v>0</v>
      </c>
    </row>
    <row r="27" spans="1:17" s="40" customFormat="1" ht="62.45" customHeight="1" x14ac:dyDescent="0.25">
      <c r="A27" s="38" t="s">
        <v>95</v>
      </c>
      <c r="B27" s="39" t="s">
        <v>56</v>
      </c>
      <c r="C27" s="74">
        <v>0</v>
      </c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74">
        <v>0</v>
      </c>
      <c r="Q27" s="74">
        <v>0</v>
      </c>
    </row>
    <row r="28" spans="1:17" s="40" customFormat="1" ht="47.25" customHeight="1" x14ac:dyDescent="0.25">
      <c r="A28" s="38" t="s">
        <v>96</v>
      </c>
      <c r="B28" s="39" t="s">
        <v>57</v>
      </c>
      <c r="C28" s="74">
        <v>0</v>
      </c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74">
        <v>0</v>
      </c>
      <c r="Q28" s="74">
        <v>0</v>
      </c>
    </row>
    <row r="29" spans="1:17" s="40" customFormat="1" x14ac:dyDescent="0.25">
      <c r="A29" s="38" t="s">
        <v>97</v>
      </c>
      <c r="B29" s="39" t="s">
        <v>49</v>
      </c>
      <c r="C29" s="74">
        <v>0</v>
      </c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74">
        <v>0</v>
      </c>
      <c r="Q29" s="74">
        <v>0</v>
      </c>
    </row>
  </sheetData>
  <mergeCells count="10">
    <mergeCell ref="A3:Q3"/>
    <mergeCell ref="A1:Q1"/>
    <mergeCell ref="A5:A6"/>
    <mergeCell ref="B5:B6"/>
    <mergeCell ref="C5:Q5"/>
    <mergeCell ref="C6:E6"/>
    <mergeCell ref="F6:H6"/>
    <mergeCell ref="I6:K6"/>
    <mergeCell ref="L6:N6"/>
    <mergeCell ref="O6:Q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K22"/>
  <sheetViews>
    <sheetView view="pageBreakPreview" zoomScale="85" zoomScaleNormal="100" zoomScaleSheetLayoutView="85" workbookViewId="0">
      <selection activeCell="D12" sqref="D12"/>
    </sheetView>
  </sheetViews>
  <sheetFormatPr defaultColWidth="9.140625" defaultRowHeight="15" x14ac:dyDescent="0.25"/>
  <cols>
    <col min="1" max="1" width="9.140625" style="2"/>
    <col min="2" max="2" width="27.42578125" style="2" customWidth="1"/>
    <col min="3" max="3" width="15.140625" style="2" customWidth="1"/>
    <col min="4" max="4" width="32.5703125" style="2" customWidth="1"/>
    <col min="5" max="5" width="39.7109375" style="2" customWidth="1"/>
    <col min="6" max="6" width="11.5703125" style="2" customWidth="1"/>
    <col min="7" max="7" width="36.85546875" style="2" customWidth="1"/>
    <col min="8" max="10" width="9.140625" style="2"/>
    <col min="11" max="11" width="13.140625" style="2" customWidth="1"/>
    <col min="12" max="16384" width="9.140625" style="2"/>
  </cols>
  <sheetData>
    <row r="2" spans="1:11" s="65" customFormat="1" ht="15.75" x14ac:dyDescent="0.25">
      <c r="A2" s="159" t="s">
        <v>200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1" ht="13.9" x14ac:dyDescent="0.25">
      <c r="A3" s="19"/>
    </row>
    <row r="4" spans="1:11" ht="180" x14ac:dyDescent="0.25">
      <c r="A4" s="3" t="s">
        <v>0</v>
      </c>
      <c r="B4" s="3" t="s">
        <v>58</v>
      </c>
      <c r="C4" s="3" t="s">
        <v>59</v>
      </c>
      <c r="D4" s="3" t="s">
        <v>60</v>
      </c>
      <c r="E4" s="3" t="s">
        <v>61</v>
      </c>
      <c r="F4" s="3" t="s">
        <v>62</v>
      </c>
      <c r="G4" s="3" t="s">
        <v>63</v>
      </c>
      <c r="H4" s="3" t="s">
        <v>64</v>
      </c>
      <c r="I4" s="3" t="s">
        <v>65</v>
      </c>
      <c r="J4" s="3" t="s">
        <v>66</v>
      </c>
      <c r="K4" s="3" t="s">
        <v>67</v>
      </c>
    </row>
    <row r="5" spans="1:11" ht="13.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99.75" customHeight="1" x14ac:dyDescent="0.25">
      <c r="A6" s="72">
        <v>1</v>
      </c>
      <c r="B6" s="18" t="s">
        <v>209</v>
      </c>
      <c r="C6" s="73" t="s">
        <v>210</v>
      </c>
      <c r="D6" s="73" t="s">
        <v>267</v>
      </c>
      <c r="E6" s="81" t="s">
        <v>211</v>
      </c>
      <c r="F6" s="81" t="s">
        <v>212</v>
      </c>
      <c r="G6" s="80" t="s">
        <v>213</v>
      </c>
      <c r="H6" s="73">
        <v>0</v>
      </c>
      <c r="I6" s="73">
        <v>0</v>
      </c>
      <c r="J6" s="73">
        <v>0</v>
      </c>
      <c r="K6" s="73" t="s">
        <v>214</v>
      </c>
    </row>
    <row r="7" spans="1:11" ht="33" hidden="1" customHeight="1" x14ac:dyDescent="0.25">
      <c r="A7" s="75">
        <v>2</v>
      </c>
      <c r="B7" s="76"/>
      <c r="C7" s="77"/>
      <c r="D7" s="78"/>
      <c r="E7" s="78"/>
      <c r="F7" s="79"/>
      <c r="G7" s="78"/>
      <c r="H7" s="78"/>
      <c r="I7" s="78"/>
      <c r="J7" s="78"/>
      <c r="K7" s="78"/>
    </row>
    <row r="8" spans="1:11" ht="33" hidden="1" customHeight="1" x14ac:dyDescent="0.25">
      <c r="A8" s="3">
        <v>3</v>
      </c>
      <c r="B8" s="18"/>
      <c r="C8" s="17"/>
      <c r="D8" s="9"/>
      <c r="E8" s="9"/>
      <c r="F8" s="24"/>
      <c r="G8" s="9"/>
      <c r="H8" s="9"/>
      <c r="I8" s="9"/>
      <c r="J8" s="9"/>
      <c r="K8" s="9"/>
    </row>
    <row r="9" spans="1:11" ht="50.25" hidden="1" customHeight="1" x14ac:dyDescent="0.25">
      <c r="A9" s="3">
        <v>4</v>
      </c>
      <c r="B9" s="18"/>
      <c r="C9" s="17"/>
      <c r="D9" s="9"/>
      <c r="E9" s="9"/>
      <c r="F9" s="24"/>
      <c r="G9" s="9"/>
      <c r="H9" s="9"/>
      <c r="I9" s="9"/>
      <c r="J9" s="9"/>
      <c r="K9" s="9"/>
    </row>
    <row r="10" spans="1:11" ht="30.2" hidden="1" customHeight="1" x14ac:dyDescent="0.25">
      <c r="A10" s="3">
        <v>5</v>
      </c>
      <c r="B10" s="18"/>
      <c r="C10" s="17"/>
      <c r="D10" s="9"/>
      <c r="E10" s="9"/>
      <c r="F10" s="24"/>
      <c r="G10" s="9"/>
      <c r="H10" s="9"/>
      <c r="I10" s="9"/>
      <c r="J10" s="9"/>
      <c r="K10" s="9"/>
    </row>
    <row r="11" spans="1:11" ht="30.2" hidden="1" customHeight="1" x14ac:dyDescent="0.25">
      <c r="A11" s="3">
        <v>6</v>
      </c>
      <c r="B11" s="18"/>
      <c r="C11" s="17"/>
      <c r="D11" s="9"/>
      <c r="E11" s="9"/>
      <c r="F11" s="24"/>
      <c r="G11" s="9"/>
      <c r="H11" s="9"/>
      <c r="I11" s="9"/>
      <c r="J11" s="9"/>
      <c r="K11" s="9"/>
    </row>
    <row r="12" spans="1:11" ht="13.9" x14ac:dyDescent="0.25">
      <c r="F12" s="25"/>
    </row>
    <row r="13" spans="1:11" ht="13.9" x14ac:dyDescent="0.25">
      <c r="F13" s="25"/>
    </row>
    <row r="14" spans="1:11" ht="13.9" x14ac:dyDescent="0.25">
      <c r="F14" s="25"/>
    </row>
    <row r="15" spans="1:11" ht="13.9" x14ac:dyDescent="0.25">
      <c r="F15" s="25"/>
    </row>
    <row r="16" spans="1:11" ht="13.9" x14ac:dyDescent="0.25">
      <c r="F16" s="25"/>
    </row>
    <row r="17" spans="6:6" ht="13.9" x14ac:dyDescent="0.25">
      <c r="F17" s="25"/>
    </row>
    <row r="18" spans="6:6" ht="13.9" x14ac:dyDescent="0.25">
      <c r="F18" s="25"/>
    </row>
    <row r="19" spans="6:6" ht="13.9" x14ac:dyDescent="0.25">
      <c r="F19" s="25"/>
    </row>
    <row r="20" spans="6:6" ht="13.9" x14ac:dyDescent="0.25">
      <c r="F20" s="25"/>
    </row>
    <row r="21" spans="6:6" ht="13.9" x14ac:dyDescent="0.25">
      <c r="F21" s="25"/>
    </row>
    <row r="22" spans="6:6" ht="13.9" x14ac:dyDescent="0.25">
      <c r="F22" s="25"/>
    </row>
  </sheetData>
  <mergeCells count="1"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11"/>
  <sheetViews>
    <sheetView view="pageBreakPreview" zoomScaleNormal="100" zoomScaleSheetLayoutView="100" workbookViewId="0">
      <selection activeCell="D4" sqref="D4:D6"/>
    </sheetView>
  </sheetViews>
  <sheetFormatPr defaultColWidth="9.140625" defaultRowHeight="15" x14ac:dyDescent="0.25"/>
  <cols>
    <col min="1" max="1" width="4.140625" style="2" bestFit="1" customWidth="1"/>
    <col min="2" max="4" width="21.28515625" style="2" customWidth="1"/>
    <col min="5" max="5" width="15.28515625" style="2" customWidth="1"/>
    <col min="6" max="16384" width="9.140625" style="2"/>
  </cols>
  <sheetData>
    <row r="1" spans="1:5" ht="35.450000000000003" customHeight="1" x14ac:dyDescent="0.25">
      <c r="A1" s="173" t="s">
        <v>201</v>
      </c>
      <c r="B1" s="173"/>
      <c r="C1" s="173"/>
      <c r="D1" s="173"/>
      <c r="E1" s="10"/>
    </row>
    <row r="3" spans="1:5" x14ac:dyDescent="0.25">
      <c r="A3" s="3" t="s">
        <v>0</v>
      </c>
      <c r="B3" s="3" t="s">
        <v>68</v>
      </c>
      <c r="C3" s="3" t="s">
        <v>69</v>
      </c>
      <c r="D3" s="9"/>
    </row>
    <row r="4" spans="1:5" ht="75" x14ac:dyDescent="0.25">
      <c r="A4" s="151">
        <v>1</v>
      </c>
      <c r="B4" s="9" t="s">
        <v>70</v>
      </c>
      <c r="C4" s="172" t="s">
        <v>186</v>
      </c>
      <c r="D4" s="172" t="s">
        <v>215</v>
      </c>
    </row>
    <row r="5" spans="1:5" ht="45" x14ac:dyDescent="0.25">
      <c r="A5" s="151"/>
      <c r="B5" s="5" t="s">
        <v>71</v>
      </c>
      <c r="C5" s="172"/>
      <c r="D5" s="172"/>
    </row>
    <row r="6" spans="1:5" ht="45" x14ac:dyDescent="0.25">
      <c r="A6" s="151"/>
      <c r="B6" s="5" t="s">
        <v>72</v>
      </c>
      <c r="C6" s="172"/>
      <c r="D6" s="172"/>
    </row>
    <row r="7" spans="1:5" ht="75" x14ac:dyDescent="0.25">
      <c r="A7" s="3">
        <v>2</v>
      </c>
      <c r="B7" s="9" t="s">
        <v>73</v>
      </c>
      <c r="C7" s="3" t="s">
        <v>74</v>
      </c>
      <c r="D7" s="72">
        <v>0</v>
      </c>
    </row>
    <row r="8" spans="1:5" ht="90" x14ac:dyDescent="0.25">
      <c r="A8" s="23" t="s">
        <v>159</v>
      </c>
      <c r="B8" s="9" t="s">
        <v>75</v>
      </c>
      <c r="C8" s="3" t="s">
        <v>74</v>
      </c>
      <c r="D8" s="72">
        <v>0</v>
      </c>
    </row>
    <row r="9" spans="1:5" ht="120" x14ac:dyDescent="0.25">
      <c r="A9" s="23" t="s">
        <v>160</v>
      </c>
      <c r="B9" s="9" t="s">
        <v>76</v>
      </c>
      <c r="C9" s="3" t="s">
        <v>74</v>
      </c>
      <c r="D9" s="72">
        <v>0</v>
      </c>
    </row>
    <row r="10" spans="1:5" ht="105" x14ac:dyDescent="0.25">
      <c r="A10" s="3">
        <v>3</v>
      </c>
      <c r="B10" s="9" t="s">
        <v>77</v>
      </c>
      <c r="C10" s="3" t="s">
        <v>192</v>
      </c>
      <c r="D10" s="72">
        <v>0</v>
      </c>
    </row>
    <row r="11" spans="1:5" ht="105" x14ac:dyDescent="0.25">
      <c r="A11" s="3">
        <v>4</v>
      </c>
      <c r="B11" s="9" t="s">
        <v>78</v>
      </c>
      <c r="C11" s="3" t="s">
        <v>192</v>
      </c>
      <c r="D11" s="72">
        <v>0</v>
      </c>
    </row>
  </sheetData>
  <mergeCells count="4">
    <mergeCell ref="A4:A6"/>
    <mergeCell ref="C4:C6"/>
    <mergeCell ref="D4:D6"/>
    <mergeCell ref="A1:D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="85" zoomScaleNormal="100" zoomScaleSheetLayoutView="85" workbookViewId="0">
      <selection activeCell="A7" sqref="A7"/>
    </sheetView>
  </sheetViews>
  <sheetFormatPr defaultColWidth="9.140625" defaultRowHeight="15" x14ac:dyDescent="0.25"/>
  <cols>
    <col min="1" max="1" width="169.42578125" style="2" customWidth="1"/>
    <col min="2" max="16384" width="9.140625" style="2"/>
  </cols>
  <sheetData>
    <row r="1" spans="1:1" ht="33" customHeight="1" x14ac:dyDescent="0.25">
      <c r="A1" s="66" t="s">
        <v>202</v>
      </c>
    </row>
    <row r="3" spans="1:1" x14ac:dyDescent="0.25">
      <c r="A3" s="2" t="s">
        <v>116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3"/>
  <sheetViews>
    <sheetView view="pageBreakPreview" zoomScaleNormal="100" zoomScaleSheetLayoutView="100" workbookViewId="0">
      <selection activeCell="A2" sqref="A2"/>
    </sheetView>
  </sheetViews>
  <sheetFormatPr defaultColWidth="9.140625" defaultRowHeight="15" x14ac:dyDescent="0.25"/>
  <cols>
    <col min="1" max="1" width="184.5703125" style="2" customWidth="1"/>
    <col min="2" max="2" width="9.140625" style="2"/>
    <col min="3" max="3" width="20.5703125" style="2" customWidth="1"/>
    <col min="4" max="16384" width="9.140625" style="2"/>
  </cols>
  <sheetData>
    <row r="1" spans="1:1" ht="15.75" x14ac:dyDescent="0.25">
      <c r="A1" s="65" t="s">
        <v>203</v>
      </c>
    </row>
    <row r="3" spans="1:1" ht="45" x14ac:dyDescent="0.25">
      <c r="A3" s="10" t="s">
        <v>216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"/>
  <sheetViews>
    <sheetView view="pageBreakPreview" zoomScaleNormal="100" zoomScaleSheetLayoutView="100" workbookViewId="0">
      <selection activeCell="A3" sqref="A3"/>
    </sheetView>
  </sheetViews>
  <sheetFormatPr defaultColWidth="9.140625" defaultRowHeight="15" x14ac:dyDescent="0.25"/>
  <cols>
    <col min="1" max="16384" width="9.140625" style="2"/>
  </cols>
  <sheetData>
    <row r="1" spans="1:21" ht="195.75" customHeight="1" x14ac:dyDescent="0.25">
      <c r="A1" s="174" t="s">
        <v>204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</row>
    <row r="3" spans="1:21" x14ac:dyDescent="0.25">
      <c r="A3" s="2" t="s">
        <v>232</v>
      </c>
    </row>
  </sheetData>
  <mergeCells count="1">
    <mergeCell ref="A1:U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"/>
  <sheetViews>
    <sheetView view="pageBreakPreview" zoomScaleNormal="100" zoomScaleSheetLayoutView="100" workbookViewId="0">
      <selection activeCell="A4" sqref="A4"/>
    </sheetView>
  </sheetViews>
  <sheetFormatPr defaultColWidth="9.140625" defaultRowHeight="15" x14ac:dyDescent="0.25"/>
  <cols>
    <col min="1" max="1" width="183" style="2" customWidth="1"/>
    <col min="2" max="16384" width="9.140625" style="2"/>
  </cols>
  <sheetData>
    <row r="1" spans="1:1" ht="31.7" customHeight="1" x14ac:dyDescent="0.25">
      <c r="A1" s="68" t="s">
        <v>205</v>
      </c>
    </row>
    <row r="3" spans="1:1" x14ac:dyDescent="0.25">
      <c r="A3" s="2" t="s">
        <v>234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3"/>
  <sheetViews>
    <sheetView view="pageBreakPreview" zoomScaleNormal="100" zoomScaleSheetLayoutView="100" workbookViewId="0">
      <selection activeCell="A3" sqref="A3"/>
    </sheetView>
  </sheetViews>
  <sheetFormatPr defaultColWidth="9.140625" defaultRowHeight="15" x14ac:dyDescent="0.25"/>
  <cols>
    <col min="1" max="1" width="195.85546875" style="2" customWidth="1"/>
    <col min="2" max="16384" width="9.140625" style="2"/>
  </cols>
  <sheetData>
    <row r="1" spans="1:1" ht="15.75" x14ac:dyDescent="0.25">
      <c r="A1" s="65" t="s">
        <v>101</v>
      </c>
    </row>
    <row r="3" spans="1:1" x14ac:dyDescent="0.25">
      <c r="A3" s="2" t="s">
        <v>217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5"/>
  <sheetViews>
    <sheetView zoomScaleNormal="100" zoomScaleSheetLayoutView="100" workbookViewId="0">
      <selection activeCell="C11" sqref="C11"/>
    </sheetView>
  </sheetViews>
  <sheetFormatPr defaultColWidth="9.140625" defaultRowHeight="15" x14ac:dyDescent="0.25"/>
  <cols>
    <col min="1" max="1" width="6.85546875" style="2" customWidth="1"/>
    <col min="2" max="5" width="20.7109375" style="2" customWidth="1"/>
    <col min="6" max="16384" width="9.140625" style="2"/>
  </cols>
  <sheetData>
    <row r="1" spans="1:5" ht="36.75" customHeight="1" x14ac:dyDescent="0.25">
      <c r="A1" s="149" t="s">
        <v>271</v>
      </c>
      <c r="B1" s="150"/>
      <c r="C1" s="150"/>
      <c r="D1" s="150"/>
      <c r="E1" s="150"/>
    </row>
    <row r="3" spans="1:5" s="34" customFormat="1" ht="45.75" customHeight="1" x14ac:dyDescent="0.25">
      <c r="A3" s="1"/>
      <c r="B3" s="1"/>
      <c r="C3" s="1" t="s">
        <v>190</v>
      </c>
      <c r="D3" s="1" t="s">
        <v>151</v>
      </c>
      <c r="E3" s="1" t="s">
        <v>152</v>
      </c>
    </row>
    <row r="4" spans="1:5" x14ac:dyDescent="0.25">
      <c r="A4" s="69"/>
      <c r="B4" s="69"/>
      <c r="C4" s="89">
        <v>58</v>
      </c>
      <c r="D4" s="89">
        <v>57</v>
      </c>
      <c r="E4" s="89">
        <v>1</v>
      </c>
    </row>
    <row r="5" spans="1:5" x14ac:dyDescent="0.25">
      <c r="D5" s="115"/>
      <c r="E5" s="115"/>
    </row>
  </sheetData>
  <mergeCells count="1">
    <mergeCell ref="A1:E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7" fitToHeight="1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E6"/>
  <sheetViews>
    <sheetView tabSelected="1" zoomScale="90" zoomScaleNormal="90" zoomScaleSheetLayoutView="85" workbookViewId="0">
      <selection activeCell="A6" sqref="A6"/>
    </sheetView>
  </sheetViews>
  <sheetFormatPr defaultColWidth="9.140625" defaultRowHeight="15" x14ac:dyDescent="0.25"/>
  <cols>
    <col min="1" max="2" width="9.140625" style="2"/>
    <col min="3" max="3" width="11" style="2" customWidth="1"/>
    <col min="4" max="29" width="9.140625" style="2"/>
    <col min="30" max="30" width="22.85546875" style="2" customWidth="1"/>
    <col min="31" max="31" width="22" style="2" customWidth="1"/>
    <col min="32" max="16384" width="9.140625" style="2"/>
  </cols>
  <sheetData>
    <row r="1" spans="1:31" ht="15.75" x14ac:dyDescent="0.25">
      <c r="A1" s="65" t="s">
        <v>130</v>
      </c>
    </row>
    <row r="3" spans="1:31" ht="45" customHeight="1" x14ac:dyDescent="0.25">
      <c r="A3" s="151" t="s">
        <v>0</v>
      </c>
      <c r="B3" s="151" t="s">
        <v>102</v>
      </c>
      <c r="C3" s="151" t="s">
        <v>103</v>
      </c>
      <c r="D3" s="151" t="s">
        <v>104</v>
      </c>
      <c r="E3" s="151" t="s">
        <v>105</v>
      </c>
      <c r="F3" s="151"/>
      <c r="G3" s="151"/>
      <c r="H3" s="151"/>
      <c r="I3" s="151"/>
      <c r="J3" s="151" t="s">
        <v>106</v>
      </c>
      <c r="K3" s="151"/>
      <c r="L3" s="151"/>
      <c r="M3" s="151"/>
      <c r="N3" s="151"/>
      <c r="O3" s="151"/>
      <c r="P3" s="151" t="s">
        <v>107</v>
      </c>
      <c r="Q3" s="151"/>
      <c r="R3" s="151"/>
      <c r="S3" s="151"/>
      <c r="T3" s="151"/>
      <c r="U3" s="151"/>
      <c r="V3" s="151"/>
      <c r="W3" s="151" t="s">
        <v>108</v>
      </c>
      <c r="X3" s="151"/>
      <c r="Y3" s="151"/>
      <c r="Z3" s="151"/>
      <c r="AA3" s="151" t="s">
        <v>109</v>
      </c>
      <c r="AB3" s="151"/>
      <c r="AC3" s="151"/>
      <c r="AD3" s="151" t="s">
        <v>110</v>
      </c>
      <c r="AE3" s="151"/>
    </row>
    <row r="4" spans="1:31" ht="150" x14ac:dyDescent="0.25">
      <c r="A4" s="151"/>
      <c r="B4" s="151"/>
      <c r="C4" s="151"/>
      <c r="D4" s="151"/>
      <c r="E4" s="3" t="s">
        <v>111</v>
      </c>
      <c r="F4" s="3" t="s">
        <v>112</v>
      </c>
      <c r="G4" s="3" t="s">
        <v>113</v>
      </c>
      <c r="H4" s="3" t="s">
        <v>114</v>
      </c>
      <c r="I4" s="3" t="s">
        <v>44</v>
      </c>
      <c r="J4" s="3" t="s">
        <v>115</v>
      </c>
      <c r="K4" s="3" t="s">
        <v>116</v>
      </c>
      <c r="L4" s="3" t="s">
        <v>117</v>
      </c>
      <c r="M4" s="3" t="s">
        <v>118</v>
      </c>
      <c r="N4" s="3" t="s">
        <v>119</v>
      </c>
      <c r="O4" s="3" t="s">
        <v>44</v>
      </c>
      <c r="P4" s="3" t="s">
        <v>120</v>
      </c>
      <c r="Q4" s="3" t="s">
        <v>121</v>
      </c>
      <c r="R4" s="3" t="s">
        <v>116</v>
      </c>
      <c r="S4" s="3" t="s">
        <v>117</v>
      </c>
      <c r="T4" s="3" t="s">
        <v>118</v>
      </c>
      <c r="U4" s="3" t="s">
        <v>119</v>
      </c>
      <c r="V4" s="3" t="s">
        <v>44</v>
      </c>
      <c r="W4" s="3" t="s">
        <v>122</v>
      </c>
      <c r="X4" s="3" t="s">
        <v>123</v>
      </c>
      <c r="Y4" s="3" t="s">
        <v>124</v>
      </c>
      <c r="Z4" s="3" t="s">
        <v>44</v>
      </c>
      <c r="AA4" s="3" t="s">
        <v>125</v>
      </c>
      <c r="AB4" s="3" t="s">
        <v>126</v>
      </c>
      <c r="AC4" s="3" t="s">
        <v>127</v>
      </c>
      <c r="AD4" s="3" t="s">
        <v>128</v>
      </c>
      <c r="AE4" s="3" t="s">
        <v>129</v>
      </c>
    </row>
    <row r="5" spans="1:31" ht="13.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  <c r="T5" s="3">
        <v>20</v>
      </c>
      <c r="U5" s="3">
        <v>21</v>
      </c>
      <c r="V5" s="3">
        <v>22</v>
      </c>
      <c r="W5" s="3">
        <v>23</v>
      </c>
      <c r="X5" s="3">
        <v>24</v>
      </c>
      <c r="Y5" s="3">
        <v>25</v>
      </c>
      <c r="Z5" s="3">
        <v>26</v>
      </c>
      <c r="AA5" s="3">
        <v>27</v>
      </c>
      <c r="AB5" s="3">
        <v>28</v>
      </c>
      <c r="AC5" s="3">
        <v>29</v>
      </c>
      <c r="AD5" s="3">
        <v>30</v>
      </c>
      <c r="AE5" s="3">
        <v>31</v>
      </c>
    </row>
    <row r="6" spans="1:31" ht="30" x14ac:dyDescent="0.25">
      <c r="A6" s="108">
        <v>1</v>
      </c>
      <c r="B6" s="91">
        <v>1040</v>
      </c>
      <c r="C6" s="98">
        <v>45547</v>
      </c>
      <c r="D6" s="99" t="s">
        <v>233</v>
      </c>
      <c r="E6" s="91">
        <v>0</v>
      </c>
      <c r="F6" s="91">
        <v>0</v>
      </c>
      <c r="G6" s="91">
        <v>0</v>
      </c>
      <c r="H6" s="91">
        <v>1</v>
      </c>
      <c r="I6" s="91">
        <v>0</v>
      </c>
      <c r="J6" s="91">
        <v>0</v>
      </c>
      <c r="K6" s="91">
        <v>1</v>
      </c>
      <c r="L6" s="91">
        <v>0</v>
      </c>
      <c r="M6" s="91">
        <v>0</v>
      </c>
      <c r="N6" s="91">
        <v>0</v>
      </c>
      <c r="O6" s="91">
        <v>0</v>
      </c>
      <c r="P6" s="91">
        <v>0</v>
      </c>
      <c r="Q6" s="91">
        <v>0</v>
      </c>
      <c r="R6" s="91">
        <v>0</v>
      </c>
      <c r="S6" s="91">
        <v>0</v>
      </c>
      <c r="T6" s="91">
        <v>0</v>
      </c>
      <c r="U6" s="91">
        <v>0</v>
      </c>
      <c r="V6" s="91">
        <v>0</v>
      </c>
      <c r="W6" s="91">
        <v>1</v>
      </c>
      <c r="X6" s="91">
        <v>0</v>
      </c>
      <c r="Y6" s="91">
        <v>0</v>
      </c>
      <c r="Z6" s="91">
        <v>0</v>
      </c>
      <c r="AA6" s="91">
        <v>1</v>
      </c>
      <c r="AB6" s="91">
        <v>0</v>
      </c>
      <c r="AC6" s="91">
        <v>0</v>
      </c>
      <c r="AD6" s="91" t="s">
        <v>269</v>
      </c>
      <c r="AE6" s="99" t="s">
        <v>268</v>
      </c>
    </row>
  </sheetData>
  <mergeCells count="10">
    <mergeCell ref="A3:A4"/>
    <mergeCell ref="B3:B4"/>
    <mergeCell ref="C3:C4"/>
    <mergeCell ref="D3:D4"/>
    <mergeCell ref="AD3:AE3"/>
    <mergeCell ref="E3:I3"/>
    <mergeCell ref="J3:O3"/>
    <mergeCell ref="P3:V3"/>
    <mergeCell ref="W3:Z3"/>
    <mergeCell ref="AA3:AC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2:E13"/>
  <sheetViews>
    <sheetView zoomScaleNormal="100" zoomScaleSheetLayoutView="115" workbookViewId="0">
      <selection activeCell="H8" sqref="H8"/>
    </sheetView>
  </sheetViews>
  <sheetFormatPr defaultColWidth="9.140625" defaultRowHeight="15" x14ac:dyDescent="0.25"/>
  <cols>
    <col min="1" max="1" width="6.7109375" style="2" customWidth="1"/>
    <col min="2" max="2" width="37.42578125" style="2" customWidth="1"/>
    <col min="3" max="4" width="12.7109375" style="2" customWidth="1"/>
    <col min="5" max="5" width="17.28515625" style="2" customWidth="1"/>
    <col min="6" max="16384" width="9.140625" style="2"/>
  </cols>
  <sheetData>
    <row r="2" spans="1:5" ht="15" customHeight="1" x14ac:dyDescent="0.25">
      <c r="A2" s="152" t="s">
        <v>174</v>
      </c>
      <c r="B2" s="152"/>
      <c r="C2" s="152"/>
      <c r="D2" s="152"/>
      <c r="E2" s="152"/>
    </row>
    <row r="3" spans="1:5" ht="13.9" x14ac:dyDescent="0.25">
      <c r="A3" s="7"/>
    </row>
    <row r="4" spans="1:5" x14ac:dyDescent="0.25">
      <c r="A4" s="151" t="s">
        <v>0</v>
      </c>
      <c r="B4" s="151" t="s">
        <v>171</v>
      </c>
      <c r="C4" s="151" t="s">
        <v>2</v>
      </c>
      <c r="D4" s="151"/>
      <c r="E4" s="151"/>
    </row>
    <row r="5" spans="1:5" ht="45" x14ac:dyDescent="0.25">
      <c r="A5" s="151"/>
      <c r="B5" s="151"/>
      <c r="C5" s="64">
        <v>2023</v>
      </c>
      <c r="D5" s="64">
        <v>2024</v>
      </c>
      <c r="E5" s="3" t="s">
        <v>180</v>
      </c>
    </row>
    <row r="6" spans="1:5" ht="13.9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ht="20.100000000000001" customHeight="1" x14ac:dyDescent="0.25">
      <c r="A7" s="94">
        <v>1</v>
      </c>
      <c r="B7" s="5" t="s">
        <v>172</v>
      </c>
      <c r="C7" s="88">
        <v>1</v>
      </c>
      <c r="D7" s="88">
        <v>1</v>
      </c>
      <c r="E7" s="8">
        <v>0</v>
      </c>
    </row>
    <row r="8" spans="1:5" ht="20.100000000000001" customHeight="1" x14ac:dyDescent="0.25">
      <c r="A8" s="94">
        <v>2</v>
      </c>
      <c r="B8" s="9" t="s">
        <v>173</v>
      </c>
      <c r="C8" s="88">
        <v>10</v>
      </c>
      <c r="D8" s="88">
        <f>13-3</f>
        <v>10</v>
      </c>
      <c r="E8" s="8">
        <f>D8/C8*100-100</f>
        <v>0</v>
      </c>
    </row>
    <row r="9" spans="1:5" ht="20.100000000000001" customHeight="1" x14ac:dyDescent="0.25">
      <c r="A9" s="94">
        <v>3</v>
      </c>
      <c r="B9" s="9" t="s">
        <v>175</v>
      </c>
      <c r="C9" s="88">
        <v>0</v>
      </c>
      <c r="D9" s="88">
        <v>0</v>
      </c>
      <c r="E9" s="8">
        <v>0</v>
      </c>
    </row>
    <row r="10" spans="1:5" ht="20.100000000000001" customHeight="1" x14ac:dyDescent="0.25">
      <c r="A10" s="94">
        <v>4</v>
      </c>
      <c r="B10" s="9" t="s">
        <v>176</v>
      </c>
      <c r="C10" s="88">
        <v>58.213000000000008</v>
      </c>
      <c r="D10" s="88">
        <f>22.37+35.843</f>
        <v>58.213000000000008</v>
      </c>
      <c r="E10" s="8">
        <f t="shared" ref="E10:E13" si="0">D10/C10*100-100</f>
        <v>0</v>
      </c>
    </row>
    <row r="11" spans="1:5" ht="20.100000000000001" customHeight="1" x14ac:dyDescent="0.25">
      <c r="A11" s="94">
        <v>5</v>
      </c>
      <c r="B11" s="9" t="s">
        <v>177</v>
      </c>
      <c r="C11" s="88">
        <v>2.5299999999999998</v>
      </c>
      <c r="D11" s="88">
        <v>2.5299999999999998</v>
      </c>
      <c r="E11" s="8">
        <f t="shared" si="0"/>
        <v>0</v>
      </c>
    </row>
    <row r="12" spans="1:5" ht="20.100000000000001" customHeight="1" x14ac:dyDescent="0.25">
      <c r="A12" s="94">
        <v>6</v>
      </c>
      <c r="B12" s="9" t="s">
        <v>178</v>
      </c>
      <c r="C12" s="88">
        <v>12.73</v>
      </c>
      <c r="D12" s="88">
        <f>9.97+2.76</f>
        <v>12.73</v>
      </c>
      <c r="E12" s="8">
        <f t="shared" si="0"/>
        <v>0</v>
      </c>
    </row>
    <row r="13" spans="1:5" ht="20.100000000000001" customHeight="1" x14ac:dyDescent="0.25">
      <c r="A13" s="94">
        <v>7</v>
      </c>
      <c r="B13" s="5" t="s">
        <v>179</v>
      </c>
      <c r="C13" s="88">
        <v>0.77</v>
      </c>
      <c r="D13" s="88">
        <v>0.77</v>
      </c>
      <c r="E13" s="8">
        <f t="shared" si="0"/>
        <v>0</v>
      </c>
    </row>
  </sheetData>
  <mergeCells count="4">
    <mergeCell ref="A4:A5"/>
    <mergeCell ref="B4:B5"/>
    <mergeCell ref="C4:E4"/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E14"/>
  <sheetViews>
    <sheetView zoomScaleNormal="100" zoomScaleSheetLayoutView="115" workbookViewId="0">
      <selection activeCell="C22" sqref="C22"/>
    </sheetView>
  </sheetViews>
  <sheetFormatPr defaultColWidth="9.140625" defaultRowHeight="15" x14ac:dyDescent="0.25"/>
  <cols>
    <col min="1" max="1" width="24.42578125" style="2" customWidth="1"/>
    <col min="2" max="5" width="16.7109375" style="2" customWidth="1"/>
    <col min="6" max="16384" width="9.140625" style="2"/>
  </cols>
  <sheetData>
    <row r="2" spans="1:5" ht="37.5" customHeight="1" x14ac:dyDescent="0.25">
      <c r="A2" s="149" t="s">
        <v>181</v>
      </c>
      <c r="B2" s="150"/>
      <c r="C2" s="150"/>
      <c r="D2" s="150"/>
      <c r="E2" s="150"/>
    </row>
    <row r="4" spans="1:5" ht="13.9" x14ac:dyDescent="0.25">
      <c r="B4" s="63"/>
      <c r="C4" s="63"/>
      <c r="D4" s="63"/>
      <c r="E4" s="63"/>
    </row>
    <row r="5" spans="1:5" x14ac:dyDescent="0.25">
      <c r="A5" s="154"/>
      <c r="B5" s="153">
        <v>2023</v>
      </c>
      <c r="C5" s="153"/>
      <c r="D5" s="153">
        <v>2024</v>
      </c>
      <c r="E5" s="153"/>
    </row>
    <row r="6" spans="1:5" x14ac:dyDescent="0.25">
      <c r="A6" s="154"/>
      <c r="B6" s="155" t="s">
        <v>98</v>
      </c>
      <c r="C6" s="155"/>
      <c r="D6" s="155" t="s">
        <v>98</v>
      </c>
      <c r="E6" s="155"/>
    </row>
    <row r="7" spans="1:5" x14ac:dyDescent="0.25">
      <c r="A7" s="154"/>
      <c r="B7" s="155" t="s">
        <v>99</v>
      </c>
      <c r="C7" s="156" t="s">
        <v>100</v>
      </c>
      <c r="D7" s="155" t="s">
        <v>99</v>
      </c>
      <c r="E7" s="156" t="s">
        <v>100</v>
      </c>
    </row>
    <row r="8" spans="1:5" x14ac:dyDescent="0.25">
      <c r="A8" s="154"/>
      <c r="B8" s="155"/>
      <c r="C8" s="156"/>
      <c r="D8" s="155"/>
      <c r="E8" s="156"/>
    </row>
    <row r="9" spans="1:5" x14ac:dyDescent="0.25">
      <c r="A9" s="69" t="s">
        <v>225</v>
      </c>
      <c r="B9" s="89">
        <v>75</v>
      </c>
      <c r="C9" s="89"/>
      <c r="D9" s="89">
        <v>75</v>
      </c>
      <c r="E9" s="89"/>
    </row>
    <row r="10" spans="1:5" x14ac:dyDescent="0.25">
      <c r="A10" s="69" t="s">
        <v>226</v>
      </c>
      <c r="B10" s="90">
        <v>80</v>
      </c>
      <c r="C10" s="91"/>
      <c r="D10" s="90">
        <v>80</v>
      </c>
      <c r="E10" s="89"/>
    </row>
    <row r="11" spans="1:5" x14ac:dyDescent="0.25">
      <c r="A11" s="69" t="s">
        <v>227</v>
      </c>
      <c r="B11" s="89">
        <v>86</v>
      </c>
      <c r="C11" s="89"/>
      <c r="D11" s="89">
        <v>86</v>
      </c>
      <c r="E11" s="89"/>
    </row>
    <row r="12" spans="1:5" x14ac:dyDescent="0.25">
      <c r="A12" s="69" t="s">
        <v>228</v>
      </c>
      <c r="B12" s="89">
        <v>51</v>
      </c>
      <c r="C12" s="89"/>
      <c r="D12" s="89">
        <v>51</v>
      </c>
      <c r="E12" s="89"/>
    </row>
    <row r="13" spans="1:5" x14ac:dyDescent="0.25">
      <c r="A13" s="69" t="s">
        <v>229</v>
      </c>
      <c r="B13" s="89"/>
      <c r="C13" s="89">
        <v>79</v>
      </c>
      <c r="D13" s="89"/>
      <c r="E13" s="89">
        <v>79</v>
      </c>
    </row>
    <row r="14" spans="1:5" x14ac:dyDescent="0.25">
      <c r="A14" s="69" t="s">
        <v>230</v>
      </c>
      <c r="B14" s="89"/>
      <c r="C14" s="89">
        <v>69</v>
      </c>
      <c r="D14" s="89"/>
      <c r="E14" s="89">
        <v>69</v>
      </c>
    </row>
  </sheetData>
  <mergeCells count="10">
    <mergeCell ref="A2:E2"/>
    <mergeCell ref="B5:C5"/>
    <mergeCell ref="D5:E5"/>
    <mergeCell ref="A5:A8"/>
    <mergeCell ref="B6:C6"/>
    <mergeCell ref="D6:E6"/>
    <mergeCell ref="B7:B8"/>
    <mergeCell ref="C7:C8"/>
    <mergeCell ref="D7:D8"/>
    <mergeCell ref="E7:E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5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28"/>
  <sheetViews>
    <sheetView zoomScaleNormal="100" zoomScaleSheetLayoutView="100" workbookViewId="0">
      <selection activeCell="E19" sqref="E19"/>
    </sheetView>
  </sheetViews>
  <sheetFormatPr defaultColWidth="9.140625" defaultRowHeight="15" x14ac:dyDescent="0.25"/>
  <cols>
    <col min="1" max="1" width="9.140625" style="2"/>
    <col min="2" max="2" width="36.140625" style="2" customWidth="1"/>
    <col min="3" max="5" width="15.7109375" style="2" customWidth="1"/>
    <col min="6" max="16384" width="9.140625" style="2"/>
  </cols>
  <sheetData>
    <row r="1" spans="1:8" ht="15.75" customHeight="1" x14ac:dyDescent="0.25">
      <c r="A1" s="157"/>
      <c r="B1" s="157"/>
      <c r="C1" s="157"/>
      <c r="D1" s="157"/>
      <c r="E1" s="157"/>
    </row>
    <row r="2" spans="1:8" ht="103.7" customHeight="1" x14ac:dyDescent="0.25">
      <c r="A2" s="158" t="s">
        <v>194</v>
      </c>
      <c r="B2" s="158"/>
      <c r="C2" s="158"/>
      <c r="D2" s="158"/>
      <c r="E2" s="158"/>
    </row>
    <row r="4" spans="1:8" x14ac:dyDescent="0.25">
      <c r="A4" s="151" t="s">
        <v>0</v>
      </c>
      <c r="B4" s="151" t="s">
        <v>1</v>
      </c>
      <c r="C4" s="151" t="s">
        <v>2</v>
      </c>
      <c r="D4" s="151"/>
      <c r="E4" s="151"/>
      <c r="H4" s="10"/>
    </row>
    <row r="5" spans="1:8" ht="51.75" customHeight="1" x14ac:dyDescent="0.25">
      <c r="A5" s="151"/>
      <c r="B5" s="151"/>
      <c r="C5" s="64">
        <v>2023</v>
      </c>
      <c r="D5" s="64">
        <v>2024</v>
      </c>
      <c r="E5" s="3" t="s">
        <v>79</v>
      </c>
    </row>
    <row r="6" spans="1:8" ht="19.5" customHeight="1" x14ac:dyDescent="0.25">
      <c r="A6" s="3">
        <v>1</v>
      </c>
      <c r="B6" s="3">
        <v>2</v>
      </c>
      <c r="C6" s="62">
        <v>3</v>
      </c>
      <c r="D6" s="3">
        <v>4</v>
      </c>
      <c r="E6" s="3">
        <v>5</v>
      </c>
    </row>
    <row r="7" spans="1:8" ht="64.5" customHeight="1" x14ac:dyDescent="0.25">
      <c r="A7" s="11">
        <v>1</v>
      </c>
      <c r="B7" s="102" t="s">
        <v>189</v>
      </c>
      <c r="C7" s="12"/>
      <c r="D7" s="12"/>
      <c r="E7" s="13"/>
    </row>
    <row r="8" spans="1:8" x14ac:dyDescent="0.25">
      <c r="A8" s="4" t="s">
        <v>131</v>
      </c>
      <c r="B8" s="14" t="s">
        <v>3</v>
      </c>
      <c r="C8" s="15">
        <v>0</v>
      </c>
      <c r="D8" s="15">
        <v>0</v>
      </c>
      <c r="E8" s="6">
        <v>0</v>
      </c>
    </row>
    <row r="9" spans="1:8" ht="17.45" customHeight="1" x14ac:dyDescent="0.25">
      <c r="A9" s="4" t="s">
        <v>132</v>
      </c>
      <c r="B9" s="14" t="s">
        <v>4</v>
      </c>
      <c r="C9" s="15">
        <v>0</v>
      </c>
      <c r="D9" s="15">
        <v>0</v>
      </c>
      <c r="E9" s="6">
        <v>0</v>
      </c>
    </row>
    <row r="10" spans="1:8" ht="17.45" customHeight="1" x14ac:dyDescent="0.25">
      <c r="A10" s="4" t="s">
        <v>133</v>
      </c>
      <c r="B10" s="14" t="s">
        <v>5</v>
      </c>
      <c r="C10" s="15">
        <v>0</v>
      </c>
      <c r="D10" s="15">
        <v>0</v>
      </c>
      <c r="E10" s="6">
        <v>0</v>
      </c>
    </row>
    <row r="11" spans="1:8" ht="17.45" customHeight="1" x14ac:dyDescent="0.25">
      <c r="A11" s="4" t="s">
        <v>134</v>
      </c>
      <c r="B11" s="14" t="s">
        <v>6</v>
      </c>
      <c r="C11" s="15">
        <v>0</v>
      </c>
      <c r="D11" s="15">
        <v>0</v>
      </c>
      <c r="E11" s="6">
        <v>0</v>
      </c>
    </row>
    <row r="12" spans="1:8" ht="50.25" customHeight="1" x14ac:dyDescent="0.25">
      <c r="A12" s="16">
        <v>2</v>
      </c>
      <c r="B12" s="102" t="s">
        <v>188</v>
      </c>
      <c r="C12" s="12"/>
      <c r="D12" s="12"/>
      <c r="E12" s="13"/>
    </row>
    <row r="13" spans="1:8" ht="17.45" customHeight="1" x14ac:dyDescent="0.25">
      <c r="A13" s="4" t="s">
        <v>135</v>
      </c>
      <c r="B13" s="14" t="s">
        <v>3</v>
      </c>
      <c r="C13" s="15">
        <v>0</v>
      </c>
      <c r="D13" s="15">
        <v>0</v>
      </c>
      <c r="E13" s="6">
        <v>0</v>
      </c>
    </row>
    <row r="14" spans="1:8" ht="17.45" customHeight="1" x14ac:dyDescent="0.25">
      <c r="A14" s="4" t="s">
        <v>136</v>
      </c>
      <c r="B14" s="14" t="s">
        <v>4</v>
      </c>
      <c r="C14" s="15">
        <v>0</v>
      </c>
      <c r="D14" s="15">
        <v>0</v>
      </c>
      <c r="E14" s="6">
        <v>0</v>
      </c>
    </row>
    <row r="15" spans="1:8" ht="17.45" customHeight="1" x14ac:dyDescent="0.25">
      <c r="A15" s="4" t="s">
        <v>137</v>
      </c>
      <c r="B15" s="14" t="s">
        <v>5</v>
      </c>
      <c r="C15" s="15">
        <v>0</v>
      </c>
      <c r="D15" s="31">
        <v>0</v>
      </c>
      <c r="E15" s="6">
        <v>0</v>
      </c>
    </row>
    <row r="16" spans="1:8" ht="17.45" customHeight="1" x14ac:dyDescent="0.25">
      <c r="A16" s="4" t="s">
        <v>138</v>
      </c>
      <c r="B16" s="14" t="s">
        <v>6</v>
      </c>
      <c r="C16" s="15">
        <v>0</v>
      </c>
      <c r="D16" s="15">
        <v>0</v>
      </c>
      <c r="E16" s="6">
        <v>0</v>
      </c>
    </row>
    <row r="17" spans="1:5" s="21" customFormat="1" ht="151.5" customHeight="1" x14ac:dyDescent="0.25">
      <c r="A17" s="16" t="s">
        <v>139</v>
      </c>
      <c r="B17" s="102" t="s">
        <v>187</v>
      </c>
      <c r="C17" s="12"/>
      <c r="D17" s="12"/>
      <c r="E17" s="13"/>
    </row>
    <row r="18" spans="1:5" s="21" customFormat="1" ht="17.45" customHeight="1" x14ac:dyDescent="0.25">
      <c r="A18" s="30" t="s">
        <v>140</v>
      </c>
      <c r="B18" s="32" t="s">
        <v>3</v>
      </c>
      <c r="C18" s="31">
        <v>0</v>
      </c>
      <c r="D18" s="31">
        <v>0</v>
      </c>
      <c r="E18" s="22">
        <v>0</v>
      </c>
    </row>
    <row r="19" spans="1:5" s="21" customFormat="1" ht="17.45" customHeight="1" x14ac:dyDescent="0.25">
      <c r="A19" s="30" t="s">
        <v>141</v>
      </c>
      <c r="B19" s="32" t="s">
        <v>4</v>
      </c>
      <c r="C19" s="31">
        <v>0</v>
      </c>
      <c r="D19" s="31">
        <v>0</v>
      </c>
      <c r="E19" s="22">
        <v>0</v>
      </c>
    </row>
    <row r="20" spans="1:5" s="21" customFormat="1" ht="17.45" customHeight="1" x14ac:dyDescent="0.25">
      <c r="A20" s="30" t="s">
        <v>142</v>
      </c>
      <c r="B20" s="32" t="s">
        <v>5</v>
      </c>
      <c r="C20" s="31">
        <v>0</v>
      </c>
      <c r="D20" s="31">
        <v>0</v>
      </c>
      <c r="E20" s="22">
        <v>0</v>
      </c>
    </row>
    <row r="21" spans="1:5" s="21" customFormat="1" ht="17.45" customHeight="1" x14ac:dyDescent="0.25">
      <c r="A21" s="30" t="s">
        <v>143</v>
      </c>
      <c r="B21" s="32" t="s">
        <v>6</v>
      </c>
      <c r="C21" s="31">
        <v>0</v>
      </c>
      <c r="D21" s="31">
        <v>0</v>
      </c>
      <c r="E21" s="22">
        <v>0</v>
      </c>
    </row>
    <row r="22" spans="1:5" s="21" customFormat="1" ht="135" customHeight="1" x14ac:dyDescent="0.25">
      <c r="A22" s="16">
        <v>4</v>
      </c>
      <c r="B22" s="102" t="s">
        <v>162</v>
      </c>
      <c r="C22" s="12"/>
      <c r="D22" s="12"/>
      <c r="E22" s="13"/>
    </row>
    <row r="23" spans="1:5" s="21" customFormat="1" ht="17.45" customHeight="1" x14ac:dyDescent="0.25">
      <c r="A23" s="30" t="s">
        <v>144</v>
      </c>
      <c r="B23" s="32" t="s">
        <v>3</v>
      </c>
      <c r="C23" s="31">
        <v>0</v>
      </c>
      <c r="D23" s="31">
        <v>0</v>
      </c>
      <c r="E23" s="22">
        <v>0</v>
      </c>
    </row>
    <row r="24" spans="1:5" s="21" customFormat="1" ht="17.45" customHeight="1" x14ac:dyDescent="0.25">
      <c r="A24" s="30" t="s">
        <v>145</v>
      </c>
      <c r="B24" s="32" t="s">
        <v>4</v>
      </c>
      <c r="C24" s="31">
        <v>0</v>
      </c>
      <c r="D24" s="31">
        <v>0</v>
      </c>
      <c r="E24" s="22">
        <v>0</v>
      </c>
    </row>
    <row r="25" spans="1:5" s="21" customFormat="1" ht="17.45" customHeight="1" x14ac:dyDescent="0.25">
      <c r="A25" s="30" t="s">
        <v>146</v>
      </c>
      <c r="B25" s="32" t="s">
        <v>5</v>
      </c>
      <c r="C25" s="33">
        <v>0</v>
      </c>
      <c r="D25" s="33">
        <v>0</v>
      </c>
      <c r="E25" s="22">
        <v>0</v>
      </c>
    </row>
    <row r="26" spans="1:5" s="21" customFormat="1" ht="17.45" customHeight="1" x14ac:dyDescent="0.25">
      <c r="A26" s="30" t="s">
        <v>147</v>
      </c>
      <c r="B26" s="32" t="s">
        <v>6</v>
      </c>
      <c r="C26" s="33">
        <v>0</v>
      </c>
      <c r="D26" s="33">
        <v>0</v>
      </c>
      <c r="E26" s="22">
        <v>0</v>
      </c>
    </row>
    <row r="27" spans="1:5" s="21" customFormat="1" ht="75" x14ac:dyDescent="0.25">
      <c r="A27" s="16">
        <v>5</v>
      </c>
      <c r="B27" s="102" t="s">
        <v>7</v>
      </c>
      <c r="C27" s="12"/>
      <c r="D27" s="12"/>
      <c r="E27" s="13"/>
    </row>
    <row r="28" spans="1:5" s="21" customFormat="1" ht="96.75" customHeight="1" x14ac:dyDescent="0.25">
      <c r="A28" s="30" t="s">
        <v>148</v>
      </c>
      <c r="B28" s="103" t="s">
        <v>8</v>
      </c>
      <c r="C28" s="31">
        <v>0</v>
      </c>
      <c r="D28" s="31">
        <v>0</v>
      </c>
      <c r="E28" s="22">
        <v>0</v>
      </c>
    </row>
  </sheetData>
  <mergeCells count="5">
    <mergeCell ref="A1:E1"/>
    <mergeCell ref="A2:E2"/>
    <mergeCell ref="A4:A5"/>
    <mergeCell ref="B4:B5"/>
    <mergeCell ref="C4:E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A17 A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T12"/>
  <sheetViews>
    <sheetView zoomScaleNormal="100" zoomScaleSheetLayoutView="85" workbookViewId="0">
      <selection activeCell="M10" sqref="M10"/>
    </sheetView>
  </sheetViews>
  <sheetFormatPr defaultColWidth="9.140625" defaultRowHeight="15" x14ac:dyDescent="0.25"/>
  <cols>
    <col min="1" max="1" width="5.140625" style="2" customWidth="1"/>
    <col min="2" max="2" width="27.42578125" style="2" customWidth="1"/>
    <col min="3" max="12" width="9.140625" style="2"/>
    <col min="13" max="13" width="11.42578125" style="2" bestFit="1" customWidth="1"/>
    <col min="14" max="16" width="9.140625" style="2"/>
    <col min="17" max="17" width="11.42578125" style="2" bestFit="1" customWidth="1"/>
    <col min="18" max="18" width="9.140625" style="2"/>
    <col min="19" max="19" width="28.5703125" style="2" customWidth="1"/>
    <col min="20" max="20" width="14.28515625" style="2" customWidth="1"/>
    <col min="21" max="16384" width="9.140625" style="2"/>
  </cols>
  <sheetData>
    <row r="2" spans="1:20" ht="15.75" x14ac:dyDescent="0.25">
      <c r="A2" s="159" t="s">
        <v>196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4" spans="1:20" ht="194.25" customHeight="1" x14ac:dyDescent="0.25">
      <c r="A4" s="151" t="s">
        <v>0</v>
      </c>
      <c r="B4" s="151" t="s">
        <v>10</v>
      </c>
      <c r="C4" s="151" t="s">
        <v>80</v>
      </c>
      <c r="D4" s="151"/>
      <c r="E4" s="151"/>
      <c r="F4" s="151"/>
      <c r="G4" s="151" t="s">
        <v>81</v>
      </c>
      <c r="H4" s="151"/>
      <c r="I4" s="151"/>
      <c r="J4" s="151"/>
      <c r="K4" s="151" t="s">
        <v>82</v>
      </c>
      <c r="L4" s="151"/>
      <c r="M4" s="151"/>
      <c r="N4" s="151"/>
      <c r="O4" s="151" t="s">
        <v>83</v>
      </c>
      <c r="P4" s="151"/>
      <c r="Q4" s="151"/>
      <c r="R4" s="151"/>
      <c r="S4" s="151" t="s">
        <v>11</v>
      </c>
      <c r="T4" s="151" t="s">
        <v>12</v>
      </c>
    </row>
    <row r="5" spans="1:20" x14ac:dyDescent="0.25">
      <c r="A5" s="151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</row>
    <row r="6" spans="1:20" x14ac:dyDescent="0.25">
      <c r="A6" s="151"/>
      <c r="B6" s="151"/>
      <c r="C6" s="3" t="s">
        <v>13</v>
      </c>
      <c r="D6" s="3" t="s">
        <v>14</v>
      </c>
      <c r="E6" s="3" t="s">
        <v>15</v>
      </c>
      <c r="F6" s="3" t="s">
        <v>16</v>
      </c>
      <c r="G6" s="3" t="s">
        <v>13</v>
      </c>
      <c r="H6" s="3" t="s">
        <v>14</v>
      </c>
      <c r="I6" s="3" t="s">
        <v>15</v>
      </c>
      <c r="J6" s="3" t="s">
        <v>16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13</v>
      </c>
      <c r="P6" s="3" t="s">
        <v>14</v>
      </c>
      <c r="Q6" s="3" t="s">
        <v>15</v>
      </c>
      <c r="R6" s="3" t="s">
        <v>16</v>
      </c>
      <c r="S6" s="151"/>
      <c r="T6" s="151"/>
    </row>
    <row r="7" spans="1:20" ht="13.9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</row>
    <row r="8" spans="1:20" ht="31.7" customHeight="1" x14ac:dyDescent="0.25">
      <c r="A8" s="17">
        <v>1</v>
      </c>
      <c r="B8" s="18" t="s">
        <v>207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f>'2.1'!D20</f>
        <v>0</v>
      </c>
      <c r="N8" s="17">
        <v>0</v>
      </c>
      <c r="O8" s="17">
        <v>0</v>
      </c>
      <c r="P8" s="17">
        <v>0</v>
      </c>
      <c r="Q8" s="17">
        <f>'2.1'!D25</f>
        <v>0</v>
      </c>
      <c r="R8" s="17">
        <v>0</v>
      </c>
      <c r="S8" s="17">
        <v>0</v>
      </c>
      <c r="T8" s="17"/>
    </row>
    <row r="9" spans="1:20" ht="22.7" customHeight="1" x14ac:dyDescent="0.25">
      <c r="A9" s="17">
        <v>2</v>
      </c>
      <c r="B9" s="18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22.7" customHeight="1" x14ac:dyDescent="0.25">
      <c r="A10" s="17">
        <v>3</v>
      </c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ht="22.7" customHeight="1" x14ac:dyDescent="0.25">
      <c r="A11" s="17">
        <v>4</v>
      </c>
      <c r="B11" s="18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29" customFormat="1" ht="14.25" x14ac:dyDescent="0.2">
      <c r="A12" s="26"/>
      <c r="B12" s="27" t="s">
        <v>218</v>
      </c>
      <c r="C12" s="28">
        <f>C8</f>
        <v>0</v>
      </c>
      <c r="D12" s="28">
        <f t="shared" ref="D12:S12" si="0">D8</f>
        <v>0</v>
      </c>
      <c r="E12" s="28">
        <f t="shared" si="0"/>
        <v>0</v>
      </c>
      <c r="F12" s="28">
        <f t="shared" si="0"/>
        <v>0</v>
      </c>
      <c r="G12" s="28">
        <f t="shared" si="0"/>
        <v>0</v>
      </c>
      <c r="H12" s="28">
        <f t="shared" si="0"/>
        <v>0</v>
      </c>
      <c r="I12" s="28">
        <f t="shared" si="0"/>
        <v>0</v>
      </c>
      <c r="J12" s="28">
        <f t="shared" si="0"/>
        <v>0</v>
      </c>
      <c r="K12" s="28">
        <f t="shared" si="0"/>
        <v>0</v>
      </c>
      <c r="L12" s="28">
        <f t="shared" si="0"/>
        <v>0</v>
      </c>
      <c r="M12" s="28">
        <f t="shared" si="0"/>
        <v>0</v>
      </c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  <c r="S12" s="28">
        <f t="shared" si="0"/>
        <v>0</v>
      </c>
      <c r="T12" s="27"/>
    </row>
  </sheetData>
  <mergeCells count="9">
    <mergeCell ref="S4:S6"/>
    <mergeCell ref="T4:T6"/>
    <mergeCell ref="A2:T2"/>
    <mergeCell ref="A4:A6"/>
    <mergeCell ref="B4:B6"/>
    <mergeCell ref="C4:F5"/>
    <mergeCell ref="G4:J5"/>
    <mergeCell ref="K4:N5"/>
    <mergeCell ref="O4:R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5"/>
  <sheetViews>
    <sheetView zoomScaleNormal="100" zoomScaleSheetLayoutView="115" workbookViewId="0">
      <selection activeCell="A6" sqref="A6:XFD6"/>
    </sheetView>
  </sheetViews>
  <sheetFormatPr defaultColWidth="9.140625" defaultRowHeight="15" x14ac:dyDescent="0.25"/>
  <cols>
    <col min="1" max="1" width="137.28515625" style="2" customWidth="1"/>
    <col min="2" max="16384" width="9.140625" style="2"/>
  </cols>
  <sheetData>
    <row r="1" spans="1:1" ht="41.25" customHeight="1" x14ac:dyDescent="0.25">
      <c r="A1" s="66" t="s">
        <v>197</v>
      </c>
    </row>
    <row r="3" spans="1:1" x14ac:dyDescent="0.25">
      <c r="A3" s="2" t="s">
        <v>219</v>
      </c>
    </row>
    <row r="4" spans="1:1" x14ac:dyDescent="0.25">
      <c r="A4" s="2" t="s">
        <v>220</v>
      </c>
    </row>
    <row r="5" spans="1:1" x14ac:dyDescent="0.25">
      <c r="A5" s="2" t="s">
        <v>221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7"/>
  <sheetViews>
    <sheetView zoomScaleNormal="100" zoomScaleSheetLayoutView="100" workbookViewId="0">
      <selection activeCell="B7" sqref="B7"/>
    </sheetView>
  </sheetViews>
  <sheetFormatPr defaultColWidth="9.140625" defaultRowHeight="15" x14ac:dyDescent="0.25"/>
  <cols>
    <col min="1" max="1" width="46" style="2" customWidth="1"/>
    <col min="2" max="2" width="26.7109375" style="2" customWidth="1"/>
    <col min="3" max="16384" width="9.140625" style="2"/>
  </cols>
  <sheetData>
    <row r="1" spans="1:2" ht="15.75" x14ac:dyDescent="0.25">
      <c r="A1" s="67" t="s">
        <v>182</v>
      </c>
    </row>
    <row r="3" spans="1:2" ht="47.25" customHeight="1" x14ac:dyDescent="0.25">
      <c r="A3" s="10" t="s">
        <v>183</v>
      </c>
      <c r="B3" s="10"/>
    </row>
    <row r="4" spans="1:2" ht="61.5" customHeight="1" x14ac:dyDescent="0.25">
      <c r="A4" s="70" t="s">
        <v>184</v>
      </c>
      <c r="B4" s="71" t="s">
        <v>185</v>
      </c>
    </row>
    <row r="5" spans="1:2" ht="38.25" x14ac:dyDescent="0.25">
      <c r="A5" s="95" t="s">
        <v>222</v>
      </c>
      <c r="B5" s="96">
        <f>58722-400</f>
        <v>58322</v>
      </c>
    </row>
    <row r="6" spans="1:2" ht="25.5" x14ac:dyDescent="0.25">
      <c r="A6" s="95" t="s">
        <v>223</v>
      </c>
      <c r="B6" s="96">
        <f>42270-400-145</f>
        <v>41725</v>
      </c>
    </row>
    <row r="7" spans="1:2" ht="25.5" x14ac:dyDescent="0.25">
      <c r="A7" s="95" t="s">
        <v>224</v>
      </c>
      <c r="B7" s="96">
        <f>31446-15</f>
        <v>31431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A4"/>
  <sheetViews>
    <sheetView zoomScaleNormal="100" zoomScaleSheetLayoutView="110" workbookViewId="0">
      <selection activeCell="L19" sqref="L19"/>
    </sheetView>
  </sheetViews>
  <sheetFormatPr defaultColWidth="9.140625" defaultRowHeight="15" x14ac:dyDescent="0.25"/>
  <cols>
    <col min="1" max="16384" width="9.140625" style="2"/>
  </cols>
  <sheetData>
    <row r="2" spans="1:1" ht="15.75" x14ac:dyDescent="0.25">
      <c r="A2" s="65" t="s">
        <v>198</v>
      </c>
    </row>
    <row r="4" spans="1:1" x14ac:dyDescent="0.25">
      <c r="A4" s="2" t="s">
        <v>231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19</vt:i4>
      </vt:variant>
    </vt:vector>
  </HeadingPairs>
  <TitlesOfParts>
    <vt:vector size="39" baseType="lpstr">
      <vt:lpstr>1.1</vt:lpstr>
      <vt:lpstr>1.2</vt:lpstr>
      <vt:lpstr>1.3</vt:lpstr>
      <vt:lpstr>1.4</vt:lpstr>
      <vt:lpstr>2.1</vt:lpstr>
      <vt:lpstr>2.2</vt:lpstr>
      <vt:lpstr>2.3</vt:lpstr>
      <vt:lpstr>3.1</vt:lpstr>
      <vt:lpstr>3.2</vt:lpstr>
      <vt:lpstr>3.4</vt:lpstr>
      <vt:lpstr>3.5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'1.1'!Область_печати</vt:lpstr>
      <vt:lpstr>'1.2'!Область_печати</vt:lpstr>
      <vt:lpstr>'1.3'!Область_печати</vt:lpstr>
      <vt:lpstr>'1.4'!Область_печати</vt:lpstr>
      <vt:lpstr>'2.1'!Область_печати</vt:lpstr>
      <vt:lpstr>'2.2'!Область_печати</vt:lpstr>
      <vt:lpstr>'2.3'!Область_печати</vt:lpstr>
      <vt:lpstr>'3.1'!Область_печати</vt:lpstr>
      <vt:lpstr>'3.2'!Область_печати</vt:lpstr>
      <vt:lpstr>'3.4'!Область_печати</vt:lpstr>
      <vt:lpstr>'3.5'!Область_печати</vt:lpstr>
      <vt:lpstr>'4.1'!Область_печати</vt:lpstr>
      <vt:lpstr>'4.2'!Область_печати</vt:lpstr>
      <vt:lpstr>'4.4'!Область_печати</vt:lpstr>
      <vt:lpstr>'4.5'!Область_печати</vt:lpstr>
      <vt:lpstr>'4.6'!Область_печати</vt:lpstr>
      <vt:lpstr>'4.7'!Область_печати</vt:lpstr>
      <vt:lpstr>'4.8'!Область_печати</vt:lpstr>
      <vt:lpstr>'4.9'!Область_печати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p.krivobokov</dc:creator>
  <cp:lastModifiedBy>Ключникова Ирина Владимировна</cp:lastModifiedBy>
  <cp:lastPrinted>2017-01-27T12:15:46Z</cp:lastPrinted>
  <dcterms:created xsi:type="dcterms:W3CDTF">2015-07-15T07:48:26Z</dcterms:created>
  <dcterms:modified xsi:type="dcterms:W3CDTF">2025-02-20T06:47:00Z</dcterms:modified>
</cp:coreProperties>
</file>