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Ульяновск\"/>
    </mc:Choice>
  </mc:AlternateContent>
  <bookViews>
    <workbookView xWindow="0" yWindow="0" windowWidth="28800" windowHeight="12435"/>
  </bookViews>
  <sheets>
    <sheet name="12" sheetId="1" r:id="rId1"/>
  </sheets>
  <definedNames>
    <definedName name="TABLE" localSheetId="0">'12'!#REF!</definedName>
    <definedName name="TABLE_2" localSheetId="0">'12'!#REF!</definedName>
    <definedName name="_xlnm.Print_Area" localSheetId="0">'12'!$A$1:$V$70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P58" i="1" l="1"/>
  <c r="H58" i="1" s="1"/>
  <c r="P57" i="1"/>
  <c r="H59" i="1"/>
  <c r="H57" i="1"/>
  <c r="F59" i="1" l="1"/>
  <c r="G59" i="1"/>
  <c r="D57" i="1" l="1"/>
  <c r="D56" i="1"/>
  <c r="R59" i="1" l="1"/>
  <c r="P59" i="1"/>
  <c r="P55" i="1"/>
  <c r="D59" i="1"/>
  <c r="R58" i="1" l="1"/>
  <c r="S58" i="1" s="1"/>
  <c r="I58" i="1"/>
  <c r="F58" i="1"/>
  <c r="G58" i="1" s="1"/>
  <c r="D58" i="1"/>
  <c r="U58" i="1" s="1"/>
  <c r="E57" i="1" l="1"/>
  <c r="U59" i="1" l="1"/>
  <c r="S59" i="1"/>
  <c r="R57" i="1"/>
  <c r="S57" i="1" s="1"/>
  <c r="G56" i="1"/>
  <c r="R56" i="1"/>
  <c r="S56" i="1" s="1"/>
  <c r="S55" i="1"/>
  <c r="F57" i="1" l="1"/>
  <c r="H56" i="1"/>
  <c r="N70" i="1"/>
  <c r="J70" i="1"/>
  <c r="O70" i="1"/>
  <c r="L70" i="1"/>
  <c r="K70" i="1"/>
  <c r="E70" i="1"/>
  <c r="D70" i="1"/>
  <c r="Q70" i="1"/>
  <c r="M70" i="1"/>
  <c r="I70" i="1"/>
  <c r="R54" i="1"/>
  <c r="R45" i="1" s="1"/>
  <c r="Q54" i="1"/>
  <c r="Q52" i="1" s="1"/>
  <c r="O54" i="1"/>
  <c r="O52" i="1" s="1"/>
  <c r="N54" i="1"/>
  <c r="M54" i="1"/>
  <c r="M20" i="1" s="1"/>
  <c r="L54" i="1"/>
  <c r="L52" i="1" s="1"/>
  <c r="K54" i="1"/>
  <c r="K52" i="1" s="1"/>
  <c r="J54" i="1"/>
  <c r="E54" i="1"/>
  <c r="E52" i="1" s="1"/>
  <c r="D54" i="1"/>
  <c r="D52" i="1" s="1"/>
  <c r="M45" i="1"/>
  <c r="U24" i="1"/>
  <c r="R24" i="1"/>
  <c r="Q24" i="1"/>
  <c r="P24" i="1"/>
  <c r="O24" i="1"/>
  <c r="N24" i="1"/>
  <c r="M24" i="1"/>
  <c r="L24" i="1"/>
  <c r="K24" i="1"/>
  <c r="J24" i="1"/>
  <c r="I24" i="1"/>
  <c r="F24" i="1"/>
  <c r="E24" i="1"/>
  <c r="D24" i="1"/>
  <c r="D20" i="1" l="1"/>
  <c r="D18" i="1" s="1"/>
  <c r="K45" i="1"/>
  <c r="K20" i="1"/>
  <c r="K18" i="1" s="1"/>
  <c r="L45" i="1"/>
  <c r="G57" i="1"/>
  <c r="G70" i="1" s="1"/>
  <c r="M52" i="1"/>
  <c r="P70" i="1"/>
  <c r="O20" i="1"/>
  <c r="M18" i="1"/>
  <c r="E20" i="1"/>
  <c r="E45" i="1"/>
  <c r="O45" i="1"/>
  <c r="Q20" i="1"/>
  <c r="Q18" i="1" s="1"/>
  <c r="E18" i="1"/>
  <c r="L20" i="1"/>
  <c r="L18" i="1" s="1"/>
  <c r="O18" i="1"/>
  <c r="D45" i="1"/>
  <c r="Q45" i="1"/>
  <c r="J20" i="1"/>
  <c r="J18" i="1" s="1"/>
  <c r="J52" i="1"/>
  <c r="N20" i="1"/>
  <c r="N18" i="1" s="1"/>
  <c r="N52" i="1"/>
  <c r="G54" i="1"/>
  <c r="F70" i="1"/>
  <c r="J45" i="1"/>
  <c r="N45" i="1"/>
  <c r="H70" i="1"/>
  <c r="T70" i="1" s="1"/>
  <c r="U45" i="1"/>
  <c r="U20" i="1"/>
  <c r="U18" i="1" s="1"/>
  <c r="H54" i="1"/>
  <c r="F54" i="1"/>
  <c r="R20" i="1"/>
  <c r="R18" i="1" s="1"/>
  <c r="R52" i="1"/>
  <c r="S54" i="1"/>
  <c r="I54" i="1"/>
  <c r="G24" i="1"/>
  <c r="S70" i="1"/>
  <c r="S24" i="1"/>
  <c r="R70" i="1"/>
  <c r="P54" i="1"/>
  <c r="H24" i="1"/>
  <c r="U70" i="1" l="1"/>
  <c r="T24" i="1"/>
  <c r="S52" i="1"/>
  <c r="S45" i="1"/>
  <c r="S20" i="1"/>
  <c r="S18" i="1" s="1"/>
  <c r="F20" i="1"/>
  <c r="F18" i="1" s="1"/>
  <c r="F52" i="1"/>
  <c r="F45" i="1"/>
  <c r="H45" i="1"/>
  <c r="H52" i="1"/>
  <c r="H20" i="1"/>
  <c r="H18" i="1" s="1"/>
  <c r="G52" i="1"/>
  <c r="G45" i="1"/>
  <c r="G20" i="1"/>
  <c r="G18" i="1" s="1"/>
  <c r="P45" i="1"/>
  <c r="P20" i="1"/>
  <c r="P18" i="1" s="1"/>
  <c r="P52" i="1"/>
  <c r="I45" i="1"/>
  <c r="I20" i="1"/>
  <c r="I18" i="1" s="1"/>
  <c r="I52" i="1"/>
  <c r="T45" i="1" l="1"/>
  <c r="T20" i="1"/>
  <c r="T18" i="1" s="1"/>
  <c r="T52" i="1"/>
</calcChain>
</file>

<file path=xl/sharedStrings.xml><?xml version="1.0" encoding="utf-8"?>
<sst xmlns="http://schemas.openxmlformats.org/spreadsheetml/2006/main" count="180" uniqueCount="128">
  <si>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</si>
  <si>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</si>
  <si>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</si>
  <si>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</si>
  <si>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</si>
  <si>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</si>
  <si>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</si>
  <si>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</si>
  <si>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</si>
  <si>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</si>
  <si>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</si>
  <si>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</si>
  <si>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</si>
  <si>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</si>
  <si>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</si>
  <si>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</si>
  <si>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</si>
  <si>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</si>
  <si>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</si>
  <si>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</si>
  <si>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</si>
  <si>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</si>
  <si>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</si>
  <si>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</si>
  <si>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</si>
  <si>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</si>
  <si>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</si>
  <si>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</si>
  <si>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</si>
  <si>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</si>
  <si>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</si>
  <si>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</si>
  <si>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</si>
  <si>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</si>
  <si>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</si>
  <si>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</si>
  <si>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</si>
  <si>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</si>
  <si>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</si>
  <si>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</si>
  <si>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</si>
  <si>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</si>
  <si>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</si>
  <si>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</si>
  <si>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</si>
  <si>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</si>
  <si>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</si>
  <si>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</si>
  <si>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</si>
  <si>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</si>
  <si>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</si>
  <si>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</si>
  <si>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</si>
  <si>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</si>
  <si>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</si>
  <si>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</si>
  <si>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</si>
  <si>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</si>
  <si>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</si>
  <si>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</si>
  <si>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</si>
  <si>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</si>
  <si>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</si>
  <si>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</si>
  <si>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</si>
  <si>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</si>
  <si>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</si>
  <si>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</si>
  <si>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</si>
  <si>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</si>
  <si>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</si>
  <si>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</si>
  <si>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</si>
  <si>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</si>
  <si>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</si>
  <si>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</si>
  <si>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</si>
  <si>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</si>
  <si>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</si>
  <si>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</si>
  <si>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</si>
  <si>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</si>
  <si>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</si>
  <si>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</si>
  <si>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</si>
  <si>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</si>
  <si>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</si>
  <si>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</si>
  <si>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</si>
  <si>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</si>
  <si>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</si>
  <si>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</si>
  <si>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</si>
  <si>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</si>
  <si>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</si>
  <si>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</si>
  <si>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</si>
  <si>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1.2.3.2.2</t>
  </si>
  <si>
    <t>1.2.3.2.3</t>
  </si>
  <si>
    <t>1.2.3.2.4</t>
  </si>
  <si>
    <t>1.2.3.2.5</t>
  </si>
  <si>
    <t>1.2.3.2.6</t>
  </si>
  <si>
    <t>1.2.3.2.7</t>
  </si>
  <si>
    <t>1.2.3.2.8</t>
  </si>
  <si>
    <t>1.2.3.2.9</t>
  </si>
  <si>
    <t>1.2.3.2.10</t>
  </si>
  <si>
    <t>1.6</t>
  </si>
  <si>
    <t>1.6.1</t>
  </si>
  <si>
    <t>1.6.2</t>
  </si>
  <si>
    <t>1.6.2.1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</si>
  <si>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</si>
  <si>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Ульяновская область</t>
  </si>
  <si>
    <t>Установка ПКУ у потребителей ЗРУ 10 кВ КС-24А</t>
  </si>
  <si>
    <t>K_Sarat/YlaO/1</t>
  </si>
  <si>
    <t>Установка приборов учета электроэнергии у потребителей ООО ГГМТ</t>
  </si>
  <si>
    <t>K_Sarat/YlaO/2</t>
  </si>
  <si>
    <t>АСКУ ЭР ПАО "Газпром" Узел учета электроэнергии с ДСД ООО "Газпром энерго" Павловское ЛПУ ПС 35/10 кВ КС-11 ООО "Газпром трансгаз Самара" (инв.№ 00012478)</t>
  </si>
  <si>
    <t>K_Sarat/YlaO/3</t>
  </si>
  <si>
    <t>Установка приборов учета электроэнергии у потребителей КТП № 12 (Павловка)</t>
  </si>
  <si>
    <t>K_Sarat/YlaO/4</t>
  </si>
  <si>
    <t>1.2.3.7</t>
  </si>
  <si>
    <t>Покупка автомобиля УАЗ ПРОФИ 4*4 (грузопассажирский 5 мест, ГБО-метан)</t>
  </si>
  <si>
    <t>K_Sarat/YlaO/5</t>
  </si>
  <si>
    <t>Фактический объем освоения капитальных вложений на 01.01.2024 г. в прогнозных ценах соответствующих лет, млн. рублей
(без НДС)</t>
  </si>
  <si>
    <t>Остаток освоения капитальных вложений на 01.01.2024, млн. рублей
(без НДС)</t>
  </si>
  <si>
    <t>2024</t>
  </si>
  <si>
    <t>Освоение капитальных вложений 2024, млн. рублей 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</si>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</sst>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wrapText="1"/>
    </xf>
    <xf numFmtId="164" fontId="1" fillId="0" borderId="12" xfId="2" applyNumberFormat="1" applyFont="1" applyBorder="1" applyAlignment="1">
      <alignment horizontal="center"/>
    </xf>
    <xf numFmtId="164" fontId="3" fillId="0" borderId="12" xfId="2" applyNumberFormat="1" applyFont="1" applyBorder="1" applyAlignment="1">
      <alignment horizontal="center" vertical="center"/>
    </xf>
    <xf numFmtId="164" fontId="3" fillId="0" borderId="12" xfId="2" applyNumberFormat="1" applyFont="1" applyBorder="1" applyAlignment="1">
      <alignment horizontal="left" wrapText="1"/>
    </xf>
    <xf numFmtId="164" fontId="1" fillId="0" borderId="12" xfId="2" applyNumberFormat="1" applyFont="1" applyBorder="1" applyAlignment="1">
      <alignment horizontal="center" vertical="center"/>
    </xf>
    <xf numFmtId="164" fontId="3" fillId="0" borderId="12" xfId="2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70"/>
  <sheetViews>
    <sheetView tabSelected="1" view="pageBreakPreview" zoomScaleNormal="100" zoomScaleSheetLayoutView="100" workbookViewId="0">
      <selection activeCell="G7" sqref="G7:P7"/>
    </sheetView>
  </sheetViews>
  <sheetFormatPr defaultRowHeight="15.75" x14ac:dyDescent="0.25"/>
  <cols>
    <col min="1" max="1" width="7.140625" style="5" customWidth="1"/>
    <col min="2" max="2" width="22.85546875" style="5" customWidth="1"/>
    <col min="3" max="3" width="12.28515625" style="5" customWidth="1"/>
    <col min="4" max="5" width="13.85546875" style="5" customWidth="1"/>
    <col min="6" max="6" width="9.85546875" style="5" customWidth="1"/>
    <col min="7" max="7" width="13.5703125" style="5" customWidth="1"/>
    <col min="8" max="8" width="10" style="5" customWidth="1"/>
    <col min="9" max="9" width="9" style="5" customWidth="1"/>
    <col min="10" max="15" width="7.7109375" style="5" customWidth="1"/>
    <col min="16" max="17" width="9.5703125" style="5" customWidth="1"/>
    <col min="18" max="18" width="10.42578125" style="5" customWidth="1"/>
    <col min="19" max="19" width="10.7109375" style="5" customWidth="1"/>
    <col min="20" max="20" width="8.85546875" style="5" customWidth="1"/>
    <col min="21" max="21" width="10.7109375" style="5" customWidth="1"/>
    <col min="22" max="22" width="17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42" t="s">
        <v>1</v>
      </c>
      <c r="U2" s="42"/>
      <c r="V2" s="42"/>
    </row>
    <row r="3" spans="1:22" s="1" customFormat="1" ht="12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s="1" customFormat="1" ht="12" x14ac:dyDescent="0.2">
      <c r="G4" s="2" t="s">
        <v>3</v>
      </c>
      <c r="H4" s="3" t="s">
        <v>127</v>
      </c>
      <c r="I4" s="4" t="s">
        <v>4</v>
      </c>
      <c r="J4" s="3" t="s">
        <v>125</v>
      </c>
      <c r="K4" s="1" t="s">
        <v>5</v>
      </c>
    </row>
    <row r="5" spans="1:22" ht="11.25" customHeight="1" x14ac:dyDescent="0.25"/>
    <row r="6" spans="1:22" s="1" customFormat="1" ht="12" x14ac:dyDescent="0.2">
      <c r="F6" s="2" t="s">
        <v>6</v>
      </c>
      <c r="G6" s="44" t="s">
        <v>7</v>
      </c>
      <c r="H6" s="44"/>
      <c r="I6" s="44"/>
      <c r="J6" s="44"/>
      <c r="K6" s="44"/>
      <c r="L6" s="44"/>
      <c r="M6" s="44"/>
      <c r="N6" s="44"/>
      <c r="O6" s="44"/>
      <c r="P6" s="44"/>
      <c r="Q6" s="6"/>
    </row>
    <row r="7" spans="1:22" s="7" customFormat="1" ht="12.75" customHeight="1" x14ac:dyDescent="0.2">
      <c r="G7" s="41" t="s">
        <v>8</v>
      </c>
      <c r="H7" s="41"/>
      <c r="I7" s="41"/>
      <c r="J7" s="41"/>
      <c r="K7" s="41"/>
      <c r="L7" s="41"/>
      <c r="M7" s="41"/>
      <c r="N7" s="41"/>
      <c r="O7" s="41"/>
      <c r="P7" s="41"/>
      <c r="Q7" s="8"/>
    </row>
    <row r="8" spans="1:22" ht="11.25" customHeight="1" x14ac:dyDescent="0.25"/>
    <row r="9" spans="1:22" s="1" customFormat="1" ht="12" x14ac:dyDescent="0.2">
      <c r="I9" s="2" t="s">
        <v>9</v>
      </c>
      <c r="J9" s="3" t="s">
        <v>125</v>
      </c>
      <c r="K9" s="1" t="s">
        <v>10</v>
      </c>
    </row>
    <row r="10" spans="1:22" ht="11.25" customHeight="1" x14ac:dyDescent="0.25"/>
    <row r="11" spans="1:22" s="1" customFormat="1" ht="30" customHeight="1" x14ac:dyDescent="0.2">
      <c r="G11" s="2" t="s">
        <v>11</v>
      </c>
      <c r="H11" s="45" t="s">
        <v>110</v>
      </c>
      <c r="I11" s="45"/>
      <c r="J11" s="45"/>
      <c r="K11" s="45"/>
      <c r="L11" s="45"/>
      <c r="M11" s="45"/>
      <c r="N11" s="45"/>
      <c r="O11" s="45"/>
      <c r="P11" s="45"/>
      <c r="Q11" s="45"/>
    </row>
    <row r="12" spans="1:22" s="7" customFormat="1" ht="12.75" customHeight="1" x14ac:dyDescent="0.2">
      <c r="H12" s="41" t="s">
        <v>12</v>
      </c>
      <c r="I12" s="41"/>
      <c r="J12" s="41"/>
      <c r="K12" s="41"/>
      <c r="L12" s="41"/>
      <c r="M12" s="41"/>
      <c r="N12" s="41"/>
      <c r="O12" s="41"/>
      <c r="P12" s="41"/>
      <c r="Q12" s="41"/>
    </row>
    <row r="13" spans="1:22" ht="11.25" customHeight="1" x14ac:dyDescent="0.25"/>
    <row r="14" spans="1:22" s="7" customFormat="1" ht="60" customHeight="1" x14ac:dyDescent="0.2">
      <c r="A14" s="32" t="s">
        <v>13</v>
      </c>
      <c r="B14" s="32" t="s">
        <v>14</v>
      </c>
      <c r="C14" s="32" t="s">
        <v>15</v>
      </c>
      <c r="D14" s="32" t="s">
        <v>16</v>
      </c>
      <c r="E14" s="32" t="s">
        <v>123</v>
      </c>
      <c r="F14" s="29" t="s">
        <v>124</v>
      </c>
      <c r="G14" s="31"/>
      <c r="H14" s="29" t="s">
        <v>126</v>
      </c>
      <c r="I14" s="30"/>
      <c r="J14" s="30"/>
      <c r="K14" s="30"/>
      <c r="L14" s="30"/>
      <c r="M14" s="30"/>
      <c r="N14" s="30"/>
      <c r="O14" s="30"/>
      <c r="P14" s="30"/>
      <c r="Q14" s="31"/>
      <c r="R14" s="29" t="s">
        <v>17</v>
      </c>
      <c r="S14" s="31"/>
      <c r="T14" s="36" t="s">
        <v>18</v>
      </c>
      <c r="U14" s="37"/>
      <c r="V14" s="32" t="s">
        <v>19</v>
      </c>
    </row>
    <row r="15" spans="1:22" s="7" customFormat="1" ht="15" customHeight="1" x14ac:dyDescent="0.2">
      <c r="A15" s="33"/>
      <c r="B15" s="33"/>
      <c r="C15" s="33"/>
      <c r="D15" s="33"/>
      <c r="E15" s="33"/>
      <c r="F15" s="39" t="s">
        <v>20</v>
      </c>
      <c r="G15" s="39" t="s">
        <v>21</v>
      </c>
      <c r="H15" s="29" t="s">
        <v>22</v>
      </c>
      <c r="I15" s="31"/>
      <c r="J15" s="29" t="s">
        <v>23</v>
      </c>
      <c r="K15" s="31"/>
      <c r="L15" s="29" t="s">
        <v>24</v>
      </c>
      <c r="M15" s="31"/>
      <c r="N15" s="29" t="s">
        <v>25</v>
      </c>
      <c r="O15" s="31"/>
      <c r="P15" s="29" t="s">
        <v>26</v>
      </c>
      <c r="Q15" s="31"/>
      <c r="R15" s="39" t="s">
        <v>20</v>
      </c>
      <c r="S15" s="39" t="s">
        <v>21</v>
      </c>
      <c r="T15" s="35"/>
      <c r="U15" s="38"/>
      <c r="V15" s="33"/>
    </row>
    <row r="16" spans="1:22" s="7" customFormat="1" ht="78" customHeight="1" x14ac:dyDescent="0.2">
      <c r="A16" s="34"/>
      <c r="B16" s="34"/>
      <c r="C16" s="34"/>
      <c r="D16" s="34"/>
      <c r="E16" s="35"/>
      <c r="F16" s="40"/>
      <c r="G16" s="40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40"/>
      <c r="S16" s="40"/>
      <c r="T16" s="10" t="s">
        <v>29</v>
      </c>
      <c r="U16" s="10" t="s">
        <v>30</v>
      </c>
      <c r="V16" s="34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1" customFormat="1" ht="24" x14ac:dyDescent="0.2">
      <c r="A18" s="12">
        <v>0</v>
      </c>
      <c r="B18" s="13" t="s">
        <v>31</v>
      </c>
      <c r="C18" s="14" t="s">
        <v>32</v>
      </c>
      <c r="D18" s="21">
        <f>D19+D20+D21+D22+D23+D24</f>
        <v>14.794978383333335</v>
      </c>
      <c r="E18" s="21">
        <f t="shared" ref="E18:U18" si="0">E19+E20+E21+E22+E23+E24</f>
        <v>6.6648000500000002</v>
      </c>
      <c r="F18" s="21">
        <f t="shared" si="0"/>
        <v>7.9270833333333339</v>
      </c>
      <c r="G18" s="21">
        <f t="shared" si="0"/>
        <v>7.9270833333333339</v>
      </c>
      <c r="H18" s="21">
        <f>H19+H20+H21+H22+H23+H24</f>
        <v>8.1303333333333345</v>
      </c>
      <c r="I18" s="21">
        <f t="shared" si="0"/>
        <v>0</v>
      </c>
      <c r="J18" s="21">
        <f t="shared" si="0"/>
        <v>0</v>
      </c>
      <c r="K18" s="21">
        <f t="shared" si="0"/>
        <v>0</v>
      </c>
      <c r="L18" s="21">
        <f t="shared" si="0"/>
        <v>0</v>
      </c>
      <c r="M18" s="21">
        <f t="shared" si="0"/>
        <v>0</v>
      </c>
      <c r="N18" s="21">
        <f t="shared" si="0"/>
        <v>0</v>
      </c>
      <c r="O18" s="21">
        <f t="shared" si="0"/>
        <v>0</v>
      </c>
      <c r="P18" s="21">
        <f t="shared" si="0"/>
        <v>8.1303333333333345</v>
      </c>
      <c r="Q18" s="21">
        <f t="shared" si="0"/>
        <v>0</v>
      </c>
      <c r="R18" s="21">
        <f t="shared" si="0"/>
        <v>8.1301783333333333</v>
      </c>
      <c r="S18" s="21">
        <f t="shared" si="0"/>
        <v>8.1301783333333333</v>
      </c>
      <c r="T18" s="21">
        <f t="shared" si="0"/>
        <v>0</v>
      </c>
      <c r="U18" s="21">
        <f t="shared" si="0"/>
        <v>0</v>
      </c>
      <c r="V18" s="21"/>
    </row>
    <row r="19" spans="1:22" s="1" customFormat="1" ht="24" x14ac:dyDescent="0.2">
      <c r="A19" s="12" t="s">
        <v>33</v>
      </c>
      <c r="B19" s="13" t="s">
        <v>34</v>
      </c>
      <c r="C19" s="14" t="s">
        <v>32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/>
    </row>
    <row r="20" spans="1:22" s="1" customFormat="1" ht="36" x14ac:dyDescent="0.2">
      <c r="A20" s="12" t="s">
        <v>35</v>
      </c>
      <c r="B20" s="13" t="s">
        <v>36</v>
      </c>
      <c r="C20" s="14" t="s">
        <v>32</v>
      </c>
      <c r="D20" s="21">
        <f>D54</f>
        <v>14.794978383333335</v>
      </c>
      <c r="E20" s="21">
        <f>E54</f>
        <v>6.6648000500000002</v>
      </c>
      <c r="F20" s="21">
        <f t="shared" ref="F20:U20" si="1">F54</f>
        <v>7.9270833333333339</v>
      </c>
      <c r="G20" s="21">
        <f t="shared" si="1"/>
        <v>7.9270833333333339</v>
      </c>
      <c r="H20" s="21">
        <f t="shared" si="1"/>
        <v>8.1303333333333345</v>
      </c>
      <c r="I20" s="21">
        <f t="shared" si="1"/>
        <v>0</v>
      </c>
      <c r="J20" s="21">
        <f t="shared" si="1"/>
        <v>0</v>
      </c>
      <c r="K20" s="21">
        <f t="shared" si="1"/>
        <v>0</v>
      </c>
      <c r="L20" s="21">
        <f t="shared" si="1"/>
        <v>0</v>
      </c>
      <c r="M20" s="21">
        <f t="shared" si="1"/>
        <v>0</v>
      </c>
      <c r="N20" s="21">
        <f t="shared" si="1"/>
        <v>0</v>
      </c>
      <c r="O20" s="21">
        <f t="shared" si="1"/>
        <v>0</v>
      </c>
      <c r="P20" s="21">
        <f t="shared" si="1"/>
        <v>8.1303333333333345</v>
      </c>
      <c r="Q20" s="21">
        <f t="shared" si="1"/>
        <v>0</v>
      </c>
      <c r="R20" s="21">
        <f t="shared" si="1"/>
        <v>8.1301783333333333</v>
      </c>
      <c r="S20" s="21">
        <f t="shared" si="1"/>
        <v>8.1301783333333333</v>
      </c>
      <c r="T20" s="21">
        <f t="shared" si="1"/>
        <v>0</v>
      </c>
      <c r="U20" s="21">
        <f t="shared" si="1"/>
        <v>0</v>
      </c>
      <c r="V20" s="21"/>
    </row>
    <row r="21" spans="1:22" s="1" customFormat="1" ht="72" x14ac:dyDescent="0.2">
      <c r="A21" s="12" t="s">
        <v>37</v>
      </c>
      <c r="B21" s="13" t="s">
        <v>38</v>
      </c>
      <c r="C21" s="14" t="s">
        <v>32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/>
    </row>
    <row r="22" spans="1:22" s="1" customFormat="1" ht="36" x14ac:dyDescent="0.2">
      <c r="A22" s="12" t="s">
        <v>39</v>
      </c>
      <c r="B22" s="13" t="s">
        <v>40</v>
      </c>
      <c r="C22" s="14" t="s">
        <v>32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/>
    </row>
    <row r="23" spans="1:22" s="1" customFormat="1" ht="48" x14ac:dyDescent="0.2">
      <c r="A23" s="12" t="s">
        <v>41</v>
      </c>
      <c r="B23" s="13" t="s">
        <v>42</v>
      </c>
      <c r="C23" s="14" t="s">
        <v>32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/>
    </row>
    <row r="24" spans="1:22" s="1" customFormat="1" ht="24" x14ac:dyDescent="0.2">
      <c r="A24" s="12" t="s">
        <v>43</v>
      </c>
      <c r="B24" s="13" t="s">
        <v>44</v>
      </c>
      <c r="C24" s="14" t="s">
        <v>32</v>
      </c>
      <c r="D24" s="21">
        <f>D69</f>
        <v>0</v>
      </c>
      <c r="E24" s="21">
        <f t="shared" ref="E24:U24" si="2">E69</f>
        <v>0</v>
      </c>
      <c r="F24" s="21">
        <f t="shared" si="2"/>
        <v>0</v>
      </c>
      <c r="G24" s="21">
        <f t="shared" si="2"/>
        <v>0</v>
      </c>
      <c r="H24" s="21">
        <f t="shared" si="2"/>
        <v>0</v>
      </c>
      <c r="I24" s="21">
        <f t="shared" si="2"/>
        <v>0</v>
      </c>
      <c r="J24" s="21">
        <f t="shared" si="2"/>
        <v>0</v>
      </c>
      <c r="K24" s="21">
        <f t="shared" si="2"/>
        <v>0</v>
      </c>
      <c r="L24" s="21">
        <f t="shared" si="2"/>
        <v>0</v>
      </c>
      <c r="M24" s="21">
        <f t="shared" si="2"/>
        <v>0</v>
      </c>
      <c r="N24" s="21">
        <f t="shared" si="2"/>
        <v>0</v>
      </c>
      <c r="O24" s="21">
        <f t="shared" si="2"/>
        <v>0</v>
      </c>
      <c r="P24" s="21">
        <f t="shared" si="2"/>
        <v>0</v>
      </c>
      <c r="Q24" s="21">
        <f t="shared" si="2"/>
        <v>0</v>
      </c>
      <c r="R24" s="21">
        <f t="shared" si="2"/>
        <v>0</v>
      </c>
      <c r="S24" s="21">
        <f t="shared" si="2"/>
        <v>0</v>
      </c>
      <c r="T24" s="21">
        <f t="shared" si="2"/>
        <v>0</v>
      </c>
      <c r="U24" s="21">
        <f t="shared" si="2"/>
        <v>0</v>
      </c>
      <c r="V24" s="21"/>
    </row>
    <row r="25" spans="1:22" s="1" customFormat="1" ht="12" x14ac:dyDescent="0.2">
      <c r="A25" s="12"/>
      <c r="B25" s="13"/>
      <c r="C25" s="1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s="1" customFormat="1" ht="24" x14ac:dyDescent="0.2">
      <c r="A26" s="12">
        <v>1</v>
      </c>
      <c r="B26" s="13" t="s">
        <v>45</v>
      </c>
      <c r="C26" s="14" t="s">
        <v>111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/>
    </row>
    <row r="27" spans="1:22" s="1" customFormat="1" ht="36" x14ac:dyDescent="0.2">
      <c r="A27" s="12" t="s">
        <v>46</v>
      </c>
      <c r="B27" s="13" t="s">
        <v>47</v>
      </c>
      <c r="C27" s="14" t="s">
        <v>32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/>
    </row>
    <row r="28" spans="1:22" s="1" customFormat="1" ht="60" x14ac:dyDescent="0.2">
      <c r="A28" s="12" t="s">
        <v>48</v>
      </c>
      <c r="B28" s="13" t="s">
        <v>49</v>
      </c>
      <c r="C28" s="17" t="s">
        <v>32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/>
    </row>
    <row r="29" spans="1:22" s="1" customFormat="1" ht="72" x14ac:dyDescent="0.2">
      <c r="A29" s="12" t="s">
        <v>50</v>
      </c>
      <c r="B29" s="13" t="s">
        <v>51</v>
      </c>
      <c r="C29" s="17" t="s">
        <v>32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/>
    </row>
    <row r="30" spans="1:22" s="1" customFormat="1" ht="72" x14ac:dyDescent="0.2">
      <c r="A30" s="12" t="s">
        <v>52</v>
      </c>
      <c r="B30" s="13" t="s">
        <v>53</v>
      </c>
      <c r="C30" s="17" t="s">
        <v>32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/>
    </row>
    <row r="31" spans="1:22" s="1" customFormat="1" ht="72" x14ac:dyDescent="0.2">
      <c r="A31" s="12" t="s">
        <v>54</v>
      </c>
      <c r="B31" s="13" t="s">
        <v>55</v>
      </c>
      <c r="C31" s="17" t="s">
        <v>32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/>
    </row>
    <row r="32" spans="1:22" s="1" customFormat="1" ht="48" x14ac:dyDescent="0.2">
      <c r="A32" s="12" t="s">
        <v>56</v>
      </c>
      <c r="B32" s="13" t="s">
        <v>57</v>
      </c>
      <c r="C32" s="17" t="s">
        <v>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/>
    </row>
    <row r="33" spans="1:22" s="1" customFormat="1" ht="84" x14ac:dyDescent="0.2">
      <c r="A33" s="12" t="s">
        <v>58</v>
      </c>
      <c r="B33" s="13" t="s">
        <v>59</v>
      </c>
      <c r="C33" s="17" t="s">
        <v>32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/>
    </row>
    <row r="34" spans="1:22" s="1" customFormat="1" ht="60" x14ac:dyDescent="0.2">
      <c r="A34" s="12" t="s">
        <v>60</v>
      </c>
      <c r="B34" s="13" t="s">
        <v>61</v>
      </c>
      <c r="C34" s="17" t="s">
        <v>32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/>
    </row>
    <row r="35" spans="1:22" s="1" customFormat="1" ht="48" x14ac:dyDescent="0.2">
      <c r="A35" s="12" t="s">
        <v>62</v>
      </c>
      <c r="B35" s="13" t="s">
        <v>63</v>
      </c>
      <c r="C35" s="17" t="s">
        <v>32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/>
    </row>
    <row r="36" spans="1:22" s="1" customFormat="1" ht="36" x14ac:dyDescent="0.2">
      <c r="A36" s="12" t="s">
        <v>64</v>
      </c>
      <c r="B36" s="13" t="s">
        <v>65</v>
      </c>
      <c r="C36" s="17" t="s">
        <v>32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/>
    </row>
    <row r="37" spans="1:22" s="1" customFormat="1" ht="120" x14ac:dyDescent="0.2">
      <c r="A37" s="12" t="s">
        <v>64</v>
      </c>
      <c r="B37" s="13" t="s">
        <v>66</v>
      </c>
      <c r="C37" s="17" t="s">
        <v>32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/>
    </row>
    <row r="38" spans="1:22" s="1" customFormat="1" ht="108" x14ac:dyDescent="0.2">
      <c r="A38" s="12" t="s">
        <v>64</v>
      </c>
      <c r="B38" s="13" t="s">
        <v>67</v>
      </c>
      <c r="C38" s="17" t="s">
        <v>32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/>
    </row>
    <row r="39" spans="1:22" s="1" customFormat="1" ht="108" x14ac:dyDescent="0.2">
      <c r="A39" s="12" t="s">
        <v>64</v>
      </c>
      <c r="B39" s="13" t="s">
        <v>68</v>
      </c>
      <c r="C39" s="17" t="s">
        <v>32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/>
    </row>
    <row r="40" spans="1:22" s="1" customFormat="1" ht="36" x14ac:dyDescent="0.2">
      <c r="A40" s="12" t="s">
        <v>69</v>
      </c>
      <c r="B40" s="13" t="s">
        <v>65</v>
      </c>
      <c r="C40" s="17" t="s">
        <v>32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/>
    </row>
    <row r="41" spans="1:22" s="1" customFormat="1" ht="120" x14ac:dyDescent="0.2">
      <c r="A41" s="12" t="s">
        <v>69</v>
      </c>
      <c r="B41" s="13" t="s">
        <v>66</v>
      </c>
      <c r="C41" s="17" t="s">
        <v>32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/>
    </row>
    <row r="42" spans="1:22" s="1" customFormat="1" ht="108" x14ac:dyDescent="0.2">
      <c r="A42" s="12" t="s">
        <v>70</v>
      </c>
      <c r="B42" s="13" t="s">
        <v>71</v>
      </c>
      <c r="C42" s="17" t="s">
        <v>32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/>
    </row>
    <row r="43" spans="1:22" s="1" customFormat="1" ht="96" x14ac:dyDescent="0.2">
      <c r="A43" s="12" t="s">
        <v>72</v>
      </c>
      <c r="B43" s="13" t="s">
        <v>73</v>
      </c>
      <c r="C43" s="17" t="s">
        <v>32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/>
    </row>
    <row r="44" spans="1:22" s="1" customFormat="1" ht="96" x14ac:dyDescent="0.2">
      <c r="A44" s="12" t="s">
        <v>74</v>
      </c>
      <c r="B44" s="13" t="s">
        <v>75</v>
      </c>
      <c r="C44" s="17" t="s">
        <v>32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/>
    </row>
    <row r="45" spans="1:22" s="1" customFormat="1" ht="48" x14ac:dyDescent="0.2">
      <c r="A45" s="12" t="s">
        <v>76</v>
      </c>
      <c r="B45" s="13" t="s">
        <v>77</v>
      </c>
      <c r="C45" s="17" t="s">
        <v>32</v>
      </c>
      <c r="D45" s="21">
        <f>D54</f>
        <v>14.794978383333335</v>
      </c>
      <c r="E45" s="21">
        <f t="shared" ref="E45:U45" si="3">E54</f>
        <v>6.6648000500000002</v>
      </c>
      <c r="F45" s="21">
        <f t="shared" si="3"/>
        <v>7.9270833333333339</v>
      </c>
      <c r="G45" s="21">
        <f t="shared" si="3"/>
        <v>7.9270833333333339</v>
      </c>
      <c r="H45" s="21">
        <f t="shared" si="3"/>
        <v>8.1303333333333345</v>
      </c>
      <c r="I45" s="21">
        <f t="shared" si="3"/>
        <v>0</v>
      </c>
      <c r="J45" s="21">
        <f t="shared" si="3"/>
        <v>0</v>
      </c>
      <c r="K45" s="21">
        <f t="shared" si="3"/>
        <v>0</v>
      </c>
      <c r="L45" s="21">
        <f t="shared" si="3"/>
        <v>0</v>
      </c>
      <c r="M45" s="21">
        <f t="shared" si="3"/>
        <v>0</v>
      </c>
      <c r="N45" s="21">
        <f t="shared" si="3"/>
        <v>0</v>
      </c>
      <c r="O45" s="21">
        <f t="shared" si="3"/>
        <v>0</v>
      </c>
      <c r="P45" s="21">
        <f t="shared" si="3"/>
        <v>8.1303333333333345</v>
      </c>
      <c r="Q45" s="21">
        <f t="shared" si="3"/>
        <v>0</v>
      </c>
      <c r="R45" s="21">
        <f t="shared" si="3"/>
        <v>8.1301783333333333</v>
      </c>
      <c r="S45" s="21">
        <f t="shared" si="3"/>
        <v>8.1301783333333333</v>
      </c>
      <c r="T45" s="21">
        <f t="shared" si="3"/>
        <v>0</v>
      </c>
      <c r="U45" s="21">
        <f t="shared" si="3"/>
        <v>0</v>
      </c>
      <c r="V45" s="21"/>
    </row>
    <row r="46" spans="1:22" s="1" customFormat="1" ht="84" x14ac:dyDescent="0.2">
      <c r="A46" s="12" t="s">
        <v>78</v>
      </c>
      <c r="B46" s="13" t="s">
        <v>79</v>
      </c>
      <c r="C46" s="17" t="s">
        <v>32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/>
    </row>
    <row r="47" spans="1:22" s="1" customFormat="1" ht="48" x14ac:dyDescent="0.2">
      <c r="A47" s="12" t="s">
        <v>80</v>
      </c>
      <c r="B47" s="13" t="s">
        <v>81</v>
      </c>
      <c r="C47" s="17" t="s">
        <v>32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/>
    </row>
    <row r="48" spans="1:22" s="1" customFormat="1" ht="72" x14ac:dyDescent="0.2">
      <c r="A48" s="12" t="s">
        <v>82</v>
      </c>
      <c r="B48" s="13" t="s">
        <v>83</v>
      </c>
      <c r="C48" s="17" t="s">
        <v>32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/>
    </row>
    <row r="49" spans="1:22" s="1" customFormat="1" ht="60" x14ac:dyDescent="0.2">
      <c r="A49" s="12" t="s">
        <v>84</v>
      </c>
      <c r="B49" s="13" t="s">
        <v>85</v>
      </c>
      <c r="C49" s="17" t="s">
        <v>32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/>
    </row>
    <row r="50" spans="1:22" s="1" customFormat="1" ht="36" x14ac:dyDescent="0.2">
      <c r="A50" s="12" t="s">
        <v>86</v>
      </c>
      <c r="B50" s="13" t="s">
        <v>87</v>
      </c>
      <c r="C50" s="17" t="s">
        <v>32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/>
    </row>
    <row r="51" spans="1:22" s="1" customFormat="1" ht="48" x14ac:dyDescent="0.2">
      <c r="A51" s="12" t="s">
        <v>88</v>
      </c>
      <c r="B51" s="13" t="s">
        <v>89</v>
      </c>
      <c r="C51" s="17" t="s">
        <v>32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/>
    </row>
    <row r="52" spans="1:22" s="1" customFormat="1" ht="48" x14ac:dyDescent="0.2">
      <c r="A52" s="12" t="s">
        <v>90</v>
      </c>
      <c r="B52" s="13" t="s">
        <v>91</v>
      </c>
      <c r="C52" s="17" t="s">
        <v>32</v>
      </c>
      <c r="D52" s="21">
        <f>D54</f>
        <v>14.794978383333335</v>
      </c>
      <c r="E52" s="21">
        <f t="shared" ref="E52:T52" si="4">E54</f>
        <v>6.6648000500000002</v>
      </c>
      <c r="F52" s="21">
        <f t="shared" si="4"/>
        <v>7.9270833333333339</v>
      </c>
      <c r="G52" s="21">
        <f t="shared" si="4"/>
        <v>7.9270833333333339</v>
      </c>
      <c r="H52" s="21">
        <f t="shared" si="4"/>
        <v>8.1303333333333345</v>
      </c>
      <c r="I52" s="21">
        <f t="shared" si="4"/>
        <v>0</v>
      </c>
      <c r="J52" s="21">
        <f t="shared" si="4"/>
        <v>0</v>
      </c>
      <c r="K52" s="21">
        <f t="shared" si="4"/>
        <v>0</v>
      </c>
      <c r="L52" s="21">
        <f t="shared" si="4"/>
        <v>0</v>
      </c>
      <c r="M52" s="21">
        <f t="shared" si="4"/>
        <v>0</v>
      </c>
      <c r="N52" s="21">
        <f t="shared" si="4"/>
        <v>0</v>
      </c>
      <c r="O52" s="21">
        <f t="shared" si="4"/>
        <v>0</v>
      </c>
      <c r="P52" s="21">
        <f t="shared" si="4"/>
        <v>8.1303333333333345</v>
      </c>
      <c r="Q52" s="21">
        <f t="shared" si="4"/>
        <v>0</v>
      </c>
      <c r="R52" s="21">
        <f t="shared" si="4"/>
        <v>8.1301783333333333</v>
      </c>
      <c r="S52" s="21">
        <f t="shared" si="4"/>
        <v>8.1301783333333333</v>
      </c>
      <c r="T52" s="21">
        <f t="shared" si="4"/>
        <v>0</v>
      </c>
      <c r="U52" s="21"/>
      <c r="V52" s="21"/>
    </row>
    <row r="53" spans="1:22" s="1" customFormat="1" ht="36" x14ac:dyDescent="0.2">
      <c r="A53" s="12" t="s">
        <v>92</v>
      </c>
      <c r="B53" s="13" t="s">
        <v>93</v>
      </c>
      <c r="C53" s="17" t="s">
        <v>32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/>
      <c r="V53" s="21"/>
    </row>
    <row r="54" spans="1:22" s="1" customFormat="1" ht="36" x14ac:dyDescent="0.2">
      <c r="A54" s="12" t="s">
        <v>94</v>
      </c>
      <c r="B54" s="13" t="s">
        <v>95</v>
      </c>
      <c r="C54" s="17" t="s">
        <v>32</v>
      </c>
      <c r="D54" s="21">
        <f>SUM(D55:D65)</f>
        <v>14.794978383333335</v>
      </c>
      <c r="E54" s="21">
        <f t="shared" ref="E54:S54" si="5">SUM(E55:E65)</f>
        <v>6.6648000500000002</v>
      </c>
      <c r="F54" s="21">
        <f t="shared" si="5"/>
        <v>7.9270833333333339</v>
      </c>
      <c r="G54" s="21">
        <f t="shared" si="5"/>
        <v>7.9270833333333339</v>
      </c>
      <c r="H54" s="21">
        <f t="shared" si="5"/>
        <v>8.1303333333333345</v>
      </c>
      <c r="I54" s="21">
        <f t="shared" si="5"/>
        <v>0</v>
      </c>
      <c r="J54" s="21">
        <f t="shared" si="5"/>
        <v>0</v>
      </c>
      <c r="K54" s="21">
        <f t="shared" si="5"/>
        <v>0</v>
      </c>
      <c r="L54" s="21">
        <f t="shared" si="5"/>
        <v>0</v>
      </c>
      <c r="M54" s="21">
        <f t="shared" si="5"/>
        <v>0</v>
      </c>
      <c r="N54" s="21">
        <f t="shared" si="5"/>
        <v>0</v>
      </c>
      <c r="O54" s="21">
        <f t="shared" si="5"/>
        <v>0</v>
      </c>
      <c r="P54" s="21">
        <f t="shared" si="5"/>
        <v>8.1303333333333345</v>
      </c>
      <c r="Q54" s="21">
        <f t="shared" si="5"/>
        <v>0</v>
      </c>
      <c r="R54" s="21">
        <f t="shared" si="5"/>
        <v>8.1301783333333333</v>
      </c>
      <c r="S54" s="21">
        <f t="shared" si="5"/>
        <v>8.1301783333333333</v>
      </c>
      <c r="T54" s="21"/>
      <c r="U54" s="21"/>
      <c r="V54" s="21"/>
    </row>
    <row r="55" spans="1:22" s="7" customFormat="1" ht="33.75" x14ac:dyDescent="0.2">
      <c r="A55" s="11" t="s">
        <v>96</v>
      </c>
      <c r="B55" s="18" t="s">
        <v>112</v>
      </c>
      <c r="C55" s="11" t="s">
        <v>113</v>
      </c>
      <c r="D55" s="22">
        <v>1.1508950499999999</v>
      </c>
      <c r="E55" s="22">
        <v>1.1508950499999999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f>H55</f>
        <v>0</v>
      </c>
      <c r="Q55" s="22">
        <v>0</v>
      </c>
      <c r="R55" s="22">
        <v>0</v>
      </c>
      <c r="S55" s="22">
        <f>R55</f>
        <v>0</v>
      </c>
      <c r="T55" s="22"/>
      <c r="U55" s="22"/>
      <c r="V55" s="23"/>
    </row>
    <row r="56" spans="1:22" s="7" customFormat="1" ht="33.75" x14ac:dyDescent="0.2">
      <c r="A56" s="11" t="s">
        <v>97</v>
      </c>
      <c r="B56" s="18" t="s">
        <v>114</v>
      </c>
      <c r="C56" s="11" t="s">
        <v>115</v>
      </c>
      <c r="D56" s="22">
        <f>1.3697/1.2</f>
        <v>1.1414166666666667</v>
      </c>
      <c r="E56" s="22">
        <v>1.141405</v>
      </c>
      <c r="F56" s="22">
        <v>0</v>
      </c>
      <c r="G56" s="22">
        <f>F56</f>
        <v>0</v>
      </c>
      <c r="H56" s="22">
        <f t="shared" ref="H56:H59" si="6">J56+L56+N56+P56</f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f>D56-E56</f>
        <v>1.1666666666743097E-5</v>
      </c>
      <c r="S56" s="22">
        <f>R56</f>
        <v>1.1666666666743097E-5</v>
      </c>
      <c r="T56" s="22"/>
      <c r="U56" s="22"/>
      <c r="V56" s="23"/>
    </row>
    <row r="57" spans="1:22" s="7" customFormat="1" ht="67.5" x14ac:dyDescent="0.2">
      <c r="A57" s="11" t="s">
        <v>98</v>
      </c>
      <c r="B57" s="18" t="s">
        <v>116</v>
      </c>
      <c r="C57" s="11" t="s">
        <v>117</v>
      </c>
      <c r="D57" s="22">
        <f>9.9756/1.2</f>
        <v>8.3130000000000006</v>
      </c>
      <c r="E57" s="22">
        <f>3.035/1.2</f>
        <v>2.5291666666666668</v>
      </c>
      <c r="F57" s="22">
        <f>D57-E57</f>
        <v>5.7838333333333338</v>
      </c>
      <c r="G57" s="22">
        <f>F57</f>
        <v>5.7838333333333338</v>
      </c>
      <c r="H57" s="22">
        <f t="shared" si="6"/>
        <v>5.7840000000000007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f>6.9408/1.2</f>
        <v>5.7840000000000007</v>
      </c>
      <c r="Q57" s="22">
        <v>0</v>
      </c>
      <c r="R57" s="22">
        <f>D57-E57</f>
        <v>5.7838333333333338</v>
      </c>
      <c r="S57" s="22">
        <f>R57</f>
        <v>5.7838333333333338</v>
      </c>
      <c r="T57" s="22"/>
      <c r="U57" s="22"/>
      <c r="V57" s="23"/>
    </row>
    <row r="58" spans="1:22" s="7" customFormat="1" ht="45" x14ac:dyDescent="0.2">
      <c r="A58" s="11" t="s">
        <v>99</v>
      </c>
      <c r="B58" s="18" t="s">
        <v>118</v>
      </c>
      <c r="C58" s="11" t="s">
        <v>119</v>
      </c>
      <c r="D58" s="22">
        <f>0.6036/1.2</f>
        <v>0.503</v>
      </c>
      <c r="E58" s="22">
        <v>0</v>
      </c>
      <c r="F58" s="22">
        <f>D58-E58</f>
        <v>0.503</v>
      </c>
      <c r="G58" s="22">
        <f>F58</f>
        <v>0.503</v>
      </c>
      <c r="H58" s="22">
        <f t="shared" si="6"/>
        <v>0.503</v>
      </c>
      <c r="I58" s="22">
        <f t="shared" ref="I58" si="7">K58+M58+O58+Q58</f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f>0.6036/1.2</f>
        <v>0.503</v>
      </c>
      <c r="Q58" s="22">
        <v>0</v>
      </c>
      <c r="R58" s="22">
        <f>D58-E58</f>
        <v>0.503</v>
      </c>
      <c r="S58" s="22">
        <f>R58</f>
        <v>0.503</v>
      </c>
      <c r="T58" s="22"/>
      <c r="U58" s="22">
        <f>E58/D58*100</f>
        <v>0</v>
      </c>
      <c r="V58" s="23"/>
    </row>
    <row r="59" spans="1:22" s="7" customFormat="1" ht="48" x14ac:dyDescent="0.2">
      <c r="A59" s="19" t="s">
        <v>120</v>
      </c>
      <c r="B59" s="20" t="s">
        <v>121</v>
      </c>
      <c r="C59" s="19" t="s">
        <v>122</v>
      </c>
      <c r="D59" s="22">
        <f>4.424/1.2</f>
        <v>3.686666666666667</v>
      </c>
      <c r="E59" s="22">
        <f>2.212/1.2</f>
        <v>1.8433333333333335</v>
      </c>
      <c r="F59" s="22">
        <f>G59</f>
        <v>1.64025</v>
      </c>
      <c r="G59" s="22">
        <f>1.9683/1.2</f>
        <v>1.64025</v>
      </c>
      <c r="H59" s="22">
        <f t="shared" si="6"/>
        <v>1.8433333333333335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f>2.212/1.2</f>
        <v>1.8433333333333335</v>
      </c>
      <c r="Q59" s="22">
        <v>0</v>
      </c>
      <c r="R59" s="22">
        <f>2.212/1.2</f>
        <v>1.8433333333333335</v>
      </c>
      <c r="S59" s="22">
        <f>R59</f>
        <v>1.8433333333333335</v>
      </c>
      <c r="T59" s="22"/>
      <c r="U59" s="22">
        <f>E59/D59*100</f>
        <v>50</v>
      </c>
      <c r="V59" s="23"/>
    </row>
    <row r="60" spans="1:22" s="7" customFormat="1" ht="11.25" hidden="1" x14ac:dyDescent="0.2">
      <c r="A60" s="11" t="s">
        <v>100</v>
      </c>
      <c r="B60" s="18"/>
      <c r="C60" s="11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3"/>
    </row>
    <row r="61" spans="1:22" s="7" customFormat="1" ht="11.25" hidden="1" x14ac:dyDescent="0.2">
      <c r="A61" s="11" t="s">
        <v>101</v>
      </c>
      <c r="B61" s="18"/>
      <c r="C61" s="11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3"/>
    </row>
    <row r="62" spans="1:22" s="7" customFormat="1" ht="11.25" hidden="1" x14ac:dyDescent="0.2">
      <c r="A62" s="11" t="s">
        <v>102</v>
      </c>
      <c r="B62" s="18"/>
      <c r="C62" s="11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3"/>
    </row>
    <row r="63" spans="1:22" s="7" customFormat="1" ht="11.25" hidden="1" x14ac:dyDescent="0.2">
      <c r="A63" s="11" t="s">
        <v>103</v>
      </c>
      <c r="B63" s="18"/>
      <c r="C63" s="11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3"/>
    </row>
    <row r="64" spans="1:22" s="7" customFormat="1" ht="11.25" hidden="1" x14ac:dyDescent="0.2">
      <c r="A64" s="11" t="s">
        <v>104</v>
      </c>
      <c r="B64" s="18"/>
      <c r="C64" s="11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3"/>
    </row>
    <row r="65" spans="1:22" s="7" customFormat="1" ht="11.25" hidden="1" x14ac:dyDescent="0.2">
      <c r="A65" s="11" t="s">
        <v>105</v>
      </c>
      <c r="B65" s="18"/>
      <c r="C65" s="11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3"/>
    </row>
    <row r="66" spans="1:22" s="1" customFormat="1" ht="12" hidden="1" x14ac:dyDescent="0.2">
      <c r="A66" s="15" t="s">
        <v>106</v>
      </c>
      <c r="B66" s="13"/>
      <c r="C66" s="15"/>
      <c r="D66" s="24"/>
      <c r="E66" s="25"/>
      <c r="F66" s="25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1"/>
    </row>
    <row r="67" spans="1:22" s="1" customFormat="1" ht="12" hidden="1" x14ac:dyDescent="0.2">
      <c r="A67" s="15" t="s">
        <v>107</v>
      </c>
      <c r="B67" s="13"/>
      <c r="C67" s="15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1"/>
    </row>
    <row r="68" spans="1:22" s="1" customFormat="1" ht="12" hidden="1" x14ac:dyDescent="0.2">
      <c r="A68" s="15" t="s">
        <v>108</v>
      </c>
      <c r="B68" s="13"/>
      <c r="C68" s="15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1"/>
    </row>
    <row r="69" spans="1:22" s="7" customFormat="1" ht="11.25" hidden="1" x14ac:dyDescent="0.2">
      <c r="A69" s="11" t="s">
        <v>109</v>
      </c>
      <c r="B69" s="18"/>
      <c r="C69" s="11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3"/>
    </row>
    <row r="70" spans="1:22" s="7" customFormat="1" ht="11.25" x14ac:dyDescent="0.2">
      <c r="A70" s="26" t="s">
        <v>31</v>
      </c>
      <c r="B70" s="27"/>
      <c r="C70" s="28"/>
      <c r="D70" s="25">
        <f>SUM(D55:D69)</f>
        <v>14.794978383333335</v>
      </c>
      <c r="E70" s="25">
        <f t="shared" ref="E70:S70" si="8">SUM(E55:E69)</f>
        <v>6.6648000500000002</v>
      </c>
      <c r="F70" s="25">
        <f t="shared" si="8"/>
        <v>7.9270833333333339</v>
      </c>
      <c r="G70" s="25">
        <f t="shared" si="8"/>
        <v>7.9270833333333339</v>
      </c>
      <c r="H70" s="25">
        <f t="shared" si="8"/>
        <v>8.1303333333333345</v>
      </c>
      <c r="I70" s="25">
        <f t="shared" si="8"/>
        <v>0</v>
      </c>
      <c r="J70" s="25">
        <f t="shared" si="8"/>
        <v>0</v>
      </c>
      <c r="K70" s="25">
        <f t="shared" si="8"/>
        <v>0</v>
      </c>
      <c r="L70" s="25">
        <f t="shared" si="8"/>
        <v>0</v>
      </c>
      <c r="M70" s="25">
        <f t="shared" si="8"/>
        <v>0</v>
      </c>
      <c r="N70" s="25">
        <f t="shared" si="8"/>
        <v>0</v>
      </c>
      <c r="O70" s="25">
        <f t="shared" si="8"/>
        <v>0</v>
      </c>
      <c r="P70" s="25">
        <f t="shared" si="8"/>
        <v>8.1303333333333345</v>
      </c>
      <c r="Q70" s="25">
        <f t="shared" si="8"/>
        <v>0</v>
      </c>
      <c r="R70" s="25">
        <f t="shared" si="8"/>
        <v>8.1301783333333333</v>
      </c>
      <c r="S70" s="25">
        <f t="shared" si="8"/>
        <v>8.1301783333333333</v>
      </c>
      <c r="T70" s="22">
        <f>H70-I70</f>
        <v>8.1303333333333345</v>
      </c>
      <c r="U70" s="22">
        <f>I70/H70*100</f>
        <v>0</v>
      </c>
      <c r="V70" s="23"/>
    </row>
  </sheetData>
  <mergeCells count="26">
    <mergeCell ref="H12:Q12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A70:C70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scale="8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2020-05-14T10:23:44Z</dcterms:created>
  <dcterms:modified xsi:type="dcterms:W3CDTF">2024-10-22T10:00:42Z</dcterms:modified>
</cp:coreProperties>
</file>