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Ульяновск\"/>
    </mc:Choice>
  </mc:AlternateContent>
  <bookViews>
    <workbookView xWindow="0" yWindow="0" windowWidth="28800" windowHeight="12435"/>
  </bookViews>
  <sheets>
    <sheet name="10" sheetId="1" r:id="rId1"/>
  </sheets>
  <definedNames>
    <definedName name="TABLE" localSheetId="0">'10'!#REF!</definedName>
    <definedName name="TABLE_2" localSheetId="0">'10'!#REF!</definedName>
    <definedName name="_xlnm.Print_Area" localSheetId="0">'10'!$A$1:$T$61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1" l="1"/>
  <c r="E55" i="1"/>
  <c r="D55" i="1"/>
  <c r="G57" i="1" l="1"/>
  <c r="G58" i="1"/>
  <c r="Q57" i="1"/>
  <c r="N20" i="1" l="1"/>
  <c r="N18" i="1" s="1"/>
  <c r="G24" i="1"/>
  <c r="I24" i="1"/>
  <c r="J24" i="1"/>
  <c r="K24" i="1"/>
  <c r="L24" i="1"/>
  <c r="M24" i="1"/>
  <c r="N24" i="1"/>
  <c r="O24" i="1"/>
  <c r="D24" i="1"/>
  <c r="I52" i="1"/>
  <c r="J52" i="1"/>
  <c r="K52" i="1"/>
  <c r="L52" i="1"/>
  <c r="L45" i="1" s="1"/>
  <c r="L26" i="1" s="1"/>
  <c r="M52" i="1"/>
  <c r="N52" i="1"/>
  <c r="I45" i="1"/>
  <c r="I26" i="1" s="1"/>
  <c r="J45" i="1"/>
  <c r="J26" i="1" s="1"/>
  <c r="K45" i="1"/>
  <c r="K20" i="1" s="1"/>
  <c r="K18" i="1" s="1"/>
  <c r="M45" i="1"/>
  <c r="M26" i="1" s="1"/>
  <c r="N45" i="1"/>
  <c r="N26" i="1" s="1"/>
  <c r="F59" i="1"/>
  <c r="F24" i="1" s="1"/>
  <c r="G59" i="1"/>
  <c r="I59" i="1"/>
  <c r="J59" i="1"/>
  <c r="K59" i="1"/>
  <c r="L59" i="1"/>
  <c r="M59" i="1"/>
  <c r="N59" i="1"/>
  <c r="O59" i="1"/>
  <c r="P59" i="1"/>
  <c r="P24" i="1" s="1"/>
  <c r="D59" i="1"/>
  <c r="F54" i="1"/>
  <c r="F52" i="1" s="1"/>
  <c r="F45" i="1" s="1"/>
  <c r="I54" i="1"/>
  <c r="J54" i="1"/>
  <c r="K54" i="1"/>
  <c r="L54" i="1"/>
  <c r="M54" i="1"/>
  <c r="N54" i="1"/>
  <c r="O54" i="1"/>
  <c r="O52" i="1" s="1"/>
  <c r="O45" i="1" s="1"/>
  <c r="O20" i="1" s="1"/>
  <c r="O18" i="1" s="1"/>
  <c r="P54" i="1"/>
  <c r="P52" i="1" s="1"/>
  <c r="P45" i="1" s="1"/>
  <c r="P26" i="1" s="1"/>
  <c r="Q54" i="1"/>
  <c r="Q52" i="1" s="1"/>
  <c r="Q45" i="1" s="1"/>
  <c r="D54" i="1"/>
  <c r="D52" i="1" s="1"/>
  <c r="D45" i="1" s="1"/>
  <c r="D26" i="1" l="1"/>
  <c r="D20" i="1"/>
  <c r="D18" i="1" s="1"/>
  <c r="F26" i="1"/>
  <c r="J20" i="1"/>
  <c r="J18" i="1" s="1"/>
  <c r="F20" i="1"/>
  <c r="F18" i="1" s="1"/>
  <c r="O26" i="1"/>
  <c r="K26" i="1"/>
  <c r="Q20" i="1"/>
  <c r="M20" i="1"/>
  <c r="M18" i="1" s="1"/>
  <c r="I20" i="1"/>
  <c r="I18" i="1" s="1"/>
  <c r="P20" i="1"/>
  <c r="P18" i="1" s="1"/>
  <c r="L20" i="1"/>
  <c r="L18" i="1" s="1"/>
  <c r="Q24" i="1"/>
  <c r="O61" i="1"/>
  <c r="Q18" i="1" l="1"/>
  <c r="E59" i="1"/>
  <c r="E24" i="1" s="1"/>
  <c r="Q60" i="1" l="1"/>
  <c r="Q59" i="1" s="1"/>
  <c r="Q26" i="1" s="1"/>
  <c r="E54" i="1"/>
  <c r="E52" i="1" s="1"/>
  <c r="E45" i="1" s="1"/>
  <c r="E26" i="1" l="1"/>
  <c r="E20" i="1"/>
  <c r="E18" i="1" s="1"/>
  <c r="E61" i="1"/>
  <c r="D60" i="1"/>
  <c r="H58" i="1"/>
  <c r="F58" i="1"/>
  <c r="Q58" i="1" s="1"/>
  <c r="D61" i="1" l="1"/>
  <c r="H56" i="1"/>
  <c r="H60" i="1" l="1"/>
  <c r="H59" i="1" s="1"/>
  <c r="H24" i="1" s="1"/>
  <c r="G56" i="1"/>
  <c r="H55" i="1"/>
  <c r="H54" i="1" s="1"/>
  <c r="H52" i="1" s="1"/>
  <c r="H45" i="1" s="1"/>
  <c r="H26" i="1" l="1"/>
  <c r="H20" i="1"/>
  <c r="H18" i="1" s="1"/>
  <c r="G61" i="1"/>
  <c r="G54" i="1"/>
  <c r="G52" i="1" s="1"/>
  <c r="G45" i="1" s="1"/>
  <c r="H61" i="1"/>
  <c r="F61" i="1"/>
  <c r="G20" i="1" l="1"/>
  <c r="G18" i="1" s="1"/>
  <c r="G26" i="1"/>
  <c r="S18" i="1"/>
  <c r="R18" i="1"/>
  <c r="Q61" i="1" l="1"/>
</calcChain>
</file>

<file path=xl/sharedStrings.xml><?xml version="1.0" encoding="utf-8"?>
<sst xmlns="http://schemas.openxmlformats.org/spreadsheetml/2006/main" count="168" uniqueCount="118">
  <si>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</si>
  <si>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</si>
  <si>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</si>
  <si>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</si>
  <si>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</si>
  <si>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</si>
  <si>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</si>
  <si>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Саратовского филиала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</si>
  <si>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</si>
  <si>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</si>
  <si>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</si>
  <si>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</si>
  <si>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</si>
  <si>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</si>
  <si>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</si>
  <si>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</si>
  <si>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</si>
  <si>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</si>
  <si>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</si>
  <si>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</si>
  <si>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</si>
  <si>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</si>
  <si>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</si>
  <si>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</si>
  <si>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</si>
  <si>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</si>
  <si>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</si>
  <si>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</si>
  <si>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</si>
  <si>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</si>
  <si>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</si>
  <si>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</si>
  <si>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</si>
  <si>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</si>
  <si>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</si>
  <si>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</si>
  <si>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</si>
  <si>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</si>
  <si>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</si>
  <si>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</si>
  <si>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</si>
  <si>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</si>
  <si>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</si>
  <si>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</si>
  <si>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</si>
  <si>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</si>
  <si>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</si>
  <si>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</si>
  <si>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</si>
  <si>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</si>
  <si>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</si>
  <si>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</si>
  <si>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</si>
  <si>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</si>
  <si>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</si>
  <si>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</si>
  <si>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</si>
  <si>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</si>
  <si>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</si>
  <si>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</si>
  <si>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</si>
  <si>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</si>
  <si>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</si>
  <si>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</si>
  <si>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</si>
  <si>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</si>
  <si>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</si>
  <si>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</si>
  <si>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</si>
  <si>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</si>
  <si>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</si>
  <si>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</si>
  <si>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</si>
  <si>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</si>
  <si>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</si>
  <si>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</si>
  <si>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</si>
  <si>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</si>
  <si>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</si>
  <si>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</si>
  <si>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</si>
  <si>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</si>
  <si>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</si>
  <si>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</si>
  <si>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</si>
  <si>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</si>
  <si>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</si>
  <si>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</si>
  <si>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</si>
  <si>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</si>
  <si>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</si>
  <si>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</si>
  <si>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</si>
  <si>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</si>
  <si>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Распоряжение Министерства энергетики, жилищно-коммунального комплекса и городской среды Ульяновской области № 135-од от 30.10.2019</t>
  </si>
  <si>
    <t>Ульяновская область</t>
  </si>
  <si>
    <t>Установка ПКУ у потребителей ЗРУ 10 кВ КС-24А</t>
  </si>
  <si>
    <t>K_Sarat/YlaO/1</t>
  </si>
  <si>
    <t>Установка приборов учета электроэнергии у потребителей ООО ГГМТ</t>
  </si>
  <si>
    <t>K_Sarat/YlaO/2</t>
  </si>
  <si>
    <t>АСКУ ЭР ПАО "Газпром" Узел учета электроэнергии с ДСД ООО "Газпром энерго" Павловское ЛПУ ПС 35/10 кВ КС-11 ООО "Газпром трансгаз Самара" (инв.№ 00012478)</t>
  </si>
  <si>
    <t>K_Sarat/YlaO/3</t>
  </si>
  <si>
    <t>Установка приборов учета электроэнергии у потребителей КТП № 12 (Павловка)</t>
  </si>
  <si>
    <t>K_Sarat/YlaO/4</t>
  </si>
  <si>
    <t>Покупка автомобиля УАЗ ПРОФИ 4*4 (грузопассажирский 5 мест, ГБО-метан)</t>
  </si>
  <si>
    <t>K_Sarat/YlaO/5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</si>
  <si>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</si>
  <si>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</si>
  <si>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Увеличение стоимости</t>
  </si>
  <si>
    <t>1.2.3.2.1</t>
  </si>
  <si>
    <t>1.2.3.2.2</t>
  </si>
  <si>
    <t>1.2.3.2.3</t>
  </si>
  <si>
    <t>1.2.3.2.4</t>
  </si>
  <si>
    <t>1.3.</t>
  </si>
  <si>
    <t>1.3.1.</t>
  </si>
  <si>
    <t>2024</t>
  </si>
  <si>
    <t>Финансирование капитальных вложений года 2024, млн. рублей (с НДС)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</si>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</sst>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_-* #,##0.0000_р_._-;\-* #,##0.0000_р_._-;_-* &quot;-&quot;??_р_._-;_-@_-"/>
    <numFmt numFmtId="167" formatCode="_-* #,##0.0000\ _₽_-;\-* #,##0.0000\ _₽_-;_-* &quot;-&quot;????\ _₽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50">
    <xf numFmtId="0" fontId="0" fillId="0" borderId="0" xfId="0"/>
    <xf numFmtId="0" fontId="2" fillId="0" borderId="9" xfId="0" applyFont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 wrapText="1"/>
    </xf>
    <xf numFmtId="4" fontId="7" fillId="0" borderId="9" xfId="2" applyNumberFormat="1" applyFont="1" applyFill="1" applyBorder="1" applyAlignment="1">
      <alignment horizontal="center" vertical="center" wrapText="1"/>
    </xf>
    <xf numFmtId="4" fontId="8" fillId="0" borderId="9" xfId="2" applyNumberFormat="1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 wrapText="1"/>
    </xf>
    <xf numFmtId="166" fontId="2" fillId="0" borderId="9" xfId="1" applyNumberFormat="1" applyFont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 wrapText="1"/>
    </xf>
    <xf numFmtId="166" fontId="9" fillId="0" borderId="9" xfId="1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left" vertical="center"/>
    </xf>
    <xf numFmtId="4" fontId="8" fillId="0" borderId="9" xfId="2" applyNumberFormat="1" applyFont="1" applyFill="1" applyBorder="1" applyAlignment="1">
      <alignment horizontal="center" vertical="center" wrapText="1"/>
    </xf>
    <xf numFmtId="165" fontId="2" fillId="0" borderId="9" xfId="1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left" vertical="center"/>
    </xf>
    <xf numFmtId="0" fontId="8" fillId="2" borderId="9" xfId="2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61"/>
  <sheetViews>
    <sheetView tabSelected="1" view="pageBreakPreview" topLeftCell="A4" zoomScaleNormal="100" zoomScaleSheetLayoutView="100" workbookViewId="0">
      <selection activeCell="I15" sqref="I15:J15"/>
    </sheetView>
  </sheetViews>
  <sheetFormatPr defaultRowHeight="15.75" x14ac:dyDescent="0.2"/>
  <cols>
    <col min="1" max="1" width="8.140625" style="16" customWidth="1"/>
    <col min="2" max="2" width="42" style="16" customWidth="1"/>
    <col min="3" max="3" width="13.7109375" style="16" customWidth="1"/>
    <col min="4" max="4" width="13.85546875" style="16" customWidth="1"/>
    <col min="5" max="5" width="13" style="16" customWidth="1"/>
    <col min="6" max="6" width="13.7109375" style="16" customWidth="1"/>
    <col min="7" max="7" width="10" style="16" customWidth="1"/>
    <col min="8" max="8" width="9.28515625" style="16" customWidth="1"/>
    <col min="9" max="14" width="7.28515625" style="16" customWidth="1"/>
    <col min="15" max="15" width="12.85546875" style="16" customWidth="1"/>
    <col min="16" max="16" width="9.7109375" style="16" customWidth="1"/>
    <col min="17" max="17" width="13.7109375" style="16" customWidth="1"/>
    <col min="18" max="18" width="9.5703125" style="16" customWidth="1"/>
    <col min="19" max="19" width="9.7109375" style="16" customWidth="1"/>
    <col min="20" max="20" width="12.7109375" style="16" customWidth="1"/>
    <col min="21" max="16384" width="9.140625" style="16"/>
  </cols>
  <sheetData>
    <row r="1" spans="1:20" s="12" customFormat="1" ht="12" x14ac:dyDescent="0.2">
      <c r="T1" s="13" t="s">
        <v>0</v>
      </c>
    </row>
    <row r="2" spans="1:20" s="12" customFormat="1" ht="24" customHeight="1" x14ac:dyDescent="0.2">
      <c r="R2" s="47" t="s">
        <v>1</v>
      </c>
      <c r="S2" s="47"/>
      <c r="T2" s="47"/>
    </row>
    <row r="3" spans="1:20" s="14" customFormat="1" ht="12.75" x14ac:dyDescent="0.2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s="14" customFormat="1" ht="12.75" x14ac:dyDescent="0.2">
      <c r="F4" s="15" t="s">
        <v>3</v>
      </c>
      <c r="G4" s="43" t="s">
        <v>117</v>
      </c>
      <c r="H4" s="43"/>
      <c r="I4" s="14" t="s">
        <v>4</v>
      </c>
      <c r="J4" s="43" t="s">
        <v>115</v>
      </c>
      <c r="K4" s="43"/>
      <c r="L4" s="14" t="s">
        <v>5</v>
      </c>
    </row>
    <row r="5" spans="1:20" ht="11.25" customHeight="1" x14ac:dyDescent="0.2"/>
    <row r="6" spans="1:20" s="14" customFormat="1" ht="12.75" x14ac:dyDescent="0.2">
      <c r="F6" s="15" t="s">
        <v>6</v>
      </c>
      <c r="G6" s="49" t="s">
        <v>7</v>
      </c>
      <c r="H6" s="49"/>
      <c r="I6" s="49"/>
      <c r="J6" s="49"/>
      <c r="K6" s="49"/>
      <c r="L6" s="49"/>
      <c r="M6" s="49"/>
      <c r="N6" s="49"/>
      <c r="O6" s="49"/>
      <c r="P6" s="17"/>
    </row>
    <row r="7" spans="1:20" s="18" customFormat="1" ht="12.75" customHeight="1" x14ac:dyDescent="0.2">
      <c r="G7" s="45" t="s">
        <v>8</v>
      </c>
      <c r="H7" s="45"/>
      <c r="I7" s="45"/>
      <c r="J7" s="45"/>
      <c r="K7" s="45"/>
      <c r="L7" s="45"/>
      <c r="M7" s="45"/>
      <c r="N7" s="45"/>
      <c r="O7" s="45"/>
      <c r="P7" s="19"/>
    </row>
    <row r="8" spans="1:20" ht="11.25" customHeight="1" x14ac:dyDescent="0.2"/>
    <row r="9" spans="1:20" s="14" customFormat="1" ht="12.75" x14ac:dyDescent="0.2">
      <c r="I9" s="15" t="s">
        <v>9</v>
      </c>
      <c r="J9" s="43" t="s">
        <v>115</v>
      </c>
      <c r="K9" s="43"/>
      <c r="L9" s="14" t="s">
        <v>10</v>
      </c>
    </row>
    <row r="10" spans="1:20" ht="11.25" customHeight="1" x14ac:dyDescent="0.2"/>
    <row r="11" spans="1:20" s="14" customFormat="1" ht="36.75" customHeight="1" x14ac:dyDescent="0.2">
      <c r="G11" s="15" t="s">
        <v>11</v>
      </c>
      <c r="H11" s="44" t="s">
        <v>94</v>
      </c>
      <c r="I11" s="44"/>
      <c r="J11" s="44"/>
      <c r="K11" s="44"/>
      <c r="L11" s="44"/>
      <c r="M11" s="44"/>
      <c r="N11" s="44"/>
      <c r="O11" s="44"/>
      <c r="P11" s="44"/>
    </row>
    <row r="12" spans="1:20" s="18" customFormat="1" ht="12.75" customHeight="1" x14ac:dyDescent="0.2">
      <c r="H12" s="45" t="s">
        <v>12</v>
      </c>
      <c r="I12" s="45"/>
      <c r="J12" s="45"/>
      <c r="K12" s="45"/>
      <c r="L12" s="45"/>
      <c r="M12" s="45"/>
      <c r="N12" s="45"/>
      <c r="O12" s="45"/>
      <c r="P12" s="45"/>
    </row>
    <row r="13" spans="1:20" ht="11.25" customHeight="1" x14ac:dyDescent="0.2">
      <c r="G13" s="26"/>
      <c r="H13" s="26"/>
    </row>
    <row r="14" spans="1:20" s="12" customFormat="1" ht="48" customHeight="1" x14ac:dyDescent="0.2">
      <c r="A14" s="33" t="s">
        <v>13</v>
      </c>
      <c r="B14" s="33" t="s">
        <v>14</v>
      </c>
      <c r="C14" s="33" t="s">
        <v>15</v>
      </c>
      <c r="D14" s="33" t="s">
        <v>16</v>
      </c>
      <c r="E14" s="33" t="s">
        <v>106</v>
      </c>
      <c r="F14" s="33" t="s">
        <v>107</v>
      </c>
      <c r="G14" s="36" t="s">
        <v>116</v>
      </c>
      <c r="H14" s="46"/>
      <c r="I14" s="46"/>
      <c r="J14" s="46"/>
      <c r="K14" s="46"/>
      <c r="L14" s="46"/>
      <c r="M14" s="46"/>
      <c r="N14" s="46"/>
      <c r="O14" s="46"/>
      <c r="P14" s="37"/>
      <c r="Q14" s="33" t="s">
        <v>17</v>
      </c>
      <c r="R14" s="36" t="s">
        <v>18</v>
      </c>
      <c r="S14" s="37"/>
      <c r="T14" s="33" t="s">
        <v>19</v>
      </c>
    </row>
    <row r="15" spans="1:20" s="12" customFormat="1" ht="15" customHeight="1" x14ac:dyDescent="0.2">
      <c r="A15" s="34"/>
      <c r="B15" s="34"/>
      <c r="C15" s="34"/>
      <c r="D15" s="34"/>
      <c r="E15" s="34"/>
      <c r="F15" s="34"/>
      <c r="G15" s="36" t="s">
        <v>20</v>
      </c>
      <c r="H15" s="37"/>
      <c r="I15" s="36" t="s">
        <v>21</v>
      </c>
      <c r="J15" s="37"/>
      <c r="K15" s="36" t="s">
        <v>22</v>
      </c>
      <c r="L15" s="37"/>
      <c r="M15" s="36" t="s">
        <v>23</v>
      </c>
      <c r="N15" s="37"/>
      <c r="O15" s="36" t="s">
        <v>24</v>
      </c>
      <c r="P15" s="37"/>
      <c r="Q15" s="34"/>
      <c r="R15" s="39" t="s">
        <v>25</v>
      </c>
      <c r="S15" s="41" t="s">
        <v>26</v>
      </c>
      <c r="T15" s="34"/>
    </row>
    <row r="16" spans="1:20" s="12" customFormat="1" ht="63" customHeight="1" x14ac:dyDescent="0.2">
      <c r="A16" s="38"/>
      <c r="B16" s="38"/>
      <c r="C16" s="38"/>
      <c r="D16" s="38"/>
      <c r="E16" s="35"/>
      <c r="F16" s="35"/>
      <c r="G16" s="1" t="s">
        <v>27</v>
      </c>
      <c r="H16" s="1" t="s">
        <v>28</v>
      </c>
      <c r="I16" s="1" t="s">
        <v>27</v>
      </c>
      <c r="J16" s="1" t="s">
        <v>28</v>
      </c>
      <c r="K16" s="1" t="s">
        <v>27</v>
      </c>
      <c r="L16" s="1" t="s">
        <v>28</v>
      </c>
      <c r="M16" s="1" t="s">
        <v>27</v>
      </c>
      <c r="N16" s="1" t="s">
        <v>28</v>
      </c>
      <c r="O16" s="1" t="s">
        <v>27</v>
      </c>
      <c r="P16" s="1" t="s">
        <v>28</v>
      </c>
      <c r="Q16" s="35"/>
      <c r="R16" s="40"/>
      <c r="S16" s="42"/>
      <c r="T16" s="38"/>
    </row>
    <row r="17" spans="1:20" s="12" customFormat="1" ht="12" x14ac:dyDescent="0.2">
      <c r="A17" s="6">
        <v>1</v>
      </c>
      <c r="B17" s="6">
        <v>2</v>
      </c>
      <c r="C17" s="6">
        <v>3</v>
      </c>
      <c r="D17" s="6">
        <v>4</v>
      </c>
      <c r="E17" s="6">
        <v>5</v>
      </c>
      <c r="F17" s="6">
        <v>6</v>
      </c>
      <c r="G17" s="6">
        <v>7</v>
      </c>
      <c r="H17" s="6">
        <v>8</v>
      </c>
      <c r="I17" s="6">
        <v>9</v>
      </c>
      <c r="J17" s="6">
        <v>10</v>
      </c>
      <c r="K17" s="6">
        <v>11</v>
      </c>
      <c r="L17" s="6">
        <v>12</v>
      </c>
      <c r="M17" s="6">
        <v>13</v>
      </c>
      <c r="N17" s="6">
        <v>14</v>
      </c>
      <c r="O17" s="6">
        <v>15</v>
      </c>
      <c r="P17" s="6">
        <v>16</v>
      </c>
      <c r="Q17" s="6">
        <v>17</v>
      </c>
      <c r="R17" s="6">
        <v>18</v>
      </c>
      <c r="S17" s="6">
        <v>19</v>
      </c>
      <c r="T17" s="6">
        <v>20</v>
      </c>
    </row>
    <row r="18" spans="1:20" s="23" customFormat="1" ht="24" x14ac:dyDescent="0.2">
      <c r="A18" s="10">
        <v>0</v>
      </c>
      <c r="B18" s="20" t="s">
        <v>29</v>
      </c>
      <c r="C18" s="24" t="s">
        <v>30</v>
      </c>
      <c r="D18" s="21">
        <f>D20+D24</f>
        <v>17.753961140000001</v>
      </c>
      <c r="E18" s="21">
        <f t="shared" ref="E18:Q18" si="0">E20+E24</f>
        <v>7.9977611399999997</v>
      </c>
      <c r="F18" s="21">
        <f t="shared" si="0"/>
        <v>9.7564000000000011</v>
      </c>
      <c r="G18" s="21">
        <f t="shared" si="0"/>
        <v>9.7564000000000011</v>
      </c>
      <c r="H18" s="21">
        <f t="shared" si="0"/>
        <v>0</v>
      </c>
      <c r="I18" s="21">
        <f t="shared" si="0"/>
        <v>0</v>
      </c>
      <c r="J18" s="21">
        <f t="shared" si="0"/>
        <v>0</v>
      </c>
      <c r="K18" s="21">
        <f t="shared" si="0"/>
        <v>0</v>
      </c>
      <c r="L18" s="21">
        <f t="shared" si="0"/>
        <v>0</v>
      </c>
      <c r="M18" s="21">
        <f t="shared" si="0"/>
        <v>0</v>
      </c>
      <c r="N18" s="21">
        <f t="shared" si="0"/>
        <v>0</v>
      </c>
      <c r="O18" s="21">
        <f t="shared" si="0"/>
        <v>9.7564000000000011</v>
      </c>
      <c r="P18" s="21">
        <f t="shared" si="0"/>
        <v>0</v>
      </c>
      <c r="Q18" s="21">
        <f t="shared" si="0"/>
        <v>9.7564000000000011</v>
      </c>
      <c r="R18" s="21">
        <f>H18-G18</f>
        <v>-9.7564000000000011</v>
      </c>
      <c r="S18" s="21">
        <f>100*(H18-G18)/G18</f>
        <v>-100</v>
      </c>
      <c r="T18" s="20" t="s">
        <v>108</v>
      </c>
    </row>
    <row r="19" spans="1:20" s="12" customFormat="1" ht="12" x14ac:dyDescent="0.2">
      <c r="A19" s="2" t="s">
        <v>31</v>
      </c>
      <c r="B19" s="8" t="s">
        <v>32</v>
      </c>
      <c r="C19" s="3" t="s">
        <v>30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/>
      <c r="S19" s="9"/>
      <c r="T19" s="6"/>
    </row>
    <row r="20" spans="1:20" s="12" customFormat="1" ht="24" hidden="1" x14ac:dyDescent="0.2">
      <c r="A20" s="2" t="s">
        <v>33</v>
      </c>
      <c r="B20" s="8" t="s">
        <v>34</v>
      </c>
      <c r="C20" s="3" t="s">
        <v>30</v>
      </c>
      <c r="D20" s="9">
        <f>D45</f>
        <v>13.32996114</v>
      </c>
      <c r="E20" s="9">
        <f t="shared" ref="E20:Q20" si="1">E45</f>
        <v>5.78576114</v>
      </c>
      <c r="F20" s="9">
        <f t="shared" si="1"/>
        <v>7.5444000000000004</v>
      </c>
      <c r="G20" s="9">
        <f t="shared" si="1"/>
        <v>7.5444000000000004</v>
      </c>
      <c r="H20" s="9">
        <f t="shared" si="1"/>
        <v>0</v>
      </c>
      <c r="I20" s="9">
        <f t="shared" si="1"/>
        <v>0</v>
      </c>
      <c r="J20" s="9">
        <f t="shared" si="1"/>
        <v>0</v>
      </c>
      <c r="K20" s="9">
        <f t="shared" si="1"/>
        <v>0</v>
      </c>
      <c r="L20" s="9">
        <f t="shared" si="1"/>
        <v>0</v>
      </c>
      <c r="M20" s="9">
        <f t="shared" si="1"/>
        <v>0</v>
      </c>
      <c r="N20" s="9">
        <f t="shared" si="1"/>
        <v>0</v>
      </c>
      <c r="O20" s="9">
        <f t="shared" si="1"/>
        <v>7.5444000000000004</v>
      </c>
      <c r="P20" s="9">
        <f t="shared" si="1"/>
        <v>0</v>
      </c>
      <c r="Q20" s="9">
        <f t="shared" si="1"/>
        <v>7.5444000000000004</v>
      </c>
      <c r="R20" s="9"/>
      <c r="S20" s="9"/>
      <c r="T20" s="6"/>
    </row>
    <row r="21" spans="1:20" s="12" customFormat="1" ht="36" hidden="1" x14ac:dyDescent="0.2">
      <c r="A21" s="2" t="s">
        <v>35</v>
      </c>
      <c r="B21" s="8" t="s">
        <v>36</v>
      </c>
      <c r="C21" s="3" t="s">
        <v>30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/>
      <c r="S21" s="9"/>
      <c r="T21" s="6"/>
    </row>
    <row r="22" spans="1:20" s="12" customFormat="1" ht="24" hidden="1" x14ac:dyDescent="0.2">
      <c r="A22" s="2" t="s">
        <v>37</v>
      </c>
      <c r="B22" s="8" t="s">
        <v>38</v>
      </c>
      <c r="C22" s="3" t="s">
        <v>30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/>
      <c r="S22" s="9"/>
      <c r="T22" s="6"/>
    </row>
    <row r="23" spans="1:20" s="12" customFormat="1" ht="24" hidden="1" x14ac:dyDescent="0.2">
      <c r="A23" s="2" t="s">
        <v>39</v>
      </c>
      <c r="B23" s="8" t="s">
        <v>40</v>
      </c>
      <c r="C23" s="3" t="s">
        <v>30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/>
      <c r="S23" s="9"/>
      <c r="T23" s="6"/>
    </row>
    <row r="24" spans="1:20" s="12" customFormat="1" ht="12" hidden="1" x14ac:dyDescent="0.2">
      <c r="A24" s="2" t="s">
        <v>41</v>
      </c>
      <c r="B24" s="8" t="s">
        <v>42</v>
      </c>
      <c r="C24" s="3" t="s">
        <v>30</v>
      </c>
      <c r="D24" s="9">
        <f>D59</f>
        <v>4.4240000000000004</v>
      </c>
      <c r="E24" s="9">
        <f t="shared" ref="E24:P24" si="2">E59</f>
        <v>2.2120000000000002</v>
      </c>
      <c r="F24" s="9">
        <f t="shared" si="2"/>
        <v>2.2120000000000002</v>
      </c>
      <c r="G24" s="9">
        <f t="shared" si="2"/>
        <v>2.2120000000000002</v>
      </c>
      <c r="H24" s="9">
        <f t="shared" si="2"/>
        <v>0</v>
      </c>
      <c r="I24" s="9">
        <f t="shared" si="2"/>
        <v>0</v>
      </c>
      <c r="J24" s="9">
        <f t="shared" si="2"/>
        <v>0</v>
      </c>
      <c r="K24" s="9">
        <f t="shared" si="2"/>
        <v>0</v>
      </c>
      <c r="L24" s="9">
        <f t="shared" si="2"/>
        <v>0</v>
      </c>
      <c r="M24" s="9">
        <f t="shared" si="2"/>
        <v>0</v>
      </c>
      <c r="N24" s="9">
        <f t="shared" si="2"/>
        <v>0</v>
      </c>
      <c r="O24" s="9">
        <f t="shared" si="2"/>
        <v>2.2120000000000002</v>
      </c>
      <c r="P24" s="9">
        <f t="shared" si="2"/>
        <v>0</v>
      </c>
      <c r="Q24" s="9">
        <f>F60</f>
        <v>2.2120000000000002</v>
      </c>
      <c r="R24" s="9"/>
      <c r="S24" s="9"/>
      <c r="T24" s="6"/>
    </row>
    <row r="25" spans="1:20" s="12" customFormat="1" ht="6.75" hidden="1" customHeight="1" x14ac:dyDescent="0.2">
      <c r="A25" s="2"/>
      <c r="B25" s="8"/>
      <c r="C25" s="4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6"/>
    </row>
    <row r="26" spans="1:20" s="23" customFormat="1" ht="24" hidden="1" x14ac:dyDescent="0.2">
      <c r="A26" s="10">
        <v>1</v>
      </c>
      <c r="B26" s="20" t="s">
        <v>43</v>
      </c>
      <c r="C26" s="24" t="s">
        <v>95</v>
      </c>
      <c r="D26" s="21">
        <f>D27+D45+D59</f>
        <v>17.753961140000001</v>
      </c>
      <c r="E26" s="21">
        <f t="shared" ref="E26:P26" si="3">E27+E45+E59</f>
        <v>7.9977611399999997</v>
      </c>
      <c r="F26" s="21">
        <f t="shared" si="3"/>
        <v>9.7564000000000011</v>
      </c>
      <c r="G26" s="21">
        <f t="shared" si="3"/>
        <v>9.7564000000000011</v>
      </c>
      <c r="H26" s="21">
        <f t="shared" si="3"/>
        <v>0</v>
      </c>
      <c r="I26" s="21">
        <f t="shared" si="3"/>
        <v>0</v>
      </c>
      <c r="J26" s="21">
        <f t="shared" si="3"/>
        <v>0</v>
      </c>
      <c r="K26" s="21">
        <f t="shared" si="3"/>
        <v>0</v>
      </c>
      <c r="L26" s="21">
        <f t="shared" si="3"/>
        <v>0</v>
      </c>
      <c r="M26" s="21">
        <f t="shared" si="3"/>
        <v>0</v>
      </c>
      <c r="N26" s="21">
        <f t="shared" si="3"/>
        <v>0</v>
      </c>
      <c r="O26" s="21">
        <f t="shared" si="3"/>
        <v>9.7564000000000011</v>
      </c>
      <c r="P26" s="21">
        <f t="shared" si="3"/>
        <v>0</v>
      </c>
      <c r="Q26" s="21">
        <f>Q27+Q45+Q59</f>
        <v>9.7564000000000011</v>
      </c>
      <c r="R26" s="21"/>
      <c r="S26" s="21"/>
      <c r="T26" s="22"/>
    </row>
    <row r="27" spans="1:20" s="23" customFormat="1" ht="24" hidden="1" x14ac:dyDescent="0.2">
      <c r="A27" s="10" t="s">
        <v>44</v>
      </c>
      <c r="B27" s="20" t="s">
        <v>45</v>
      </c>
      <c r="C27" s="24" t="s">
        <v>30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/>
      <c r="S27" s="21"/>
      <c r="T27" s="22"/>
    </row>
    <row r="28" spans="1:20" s="12" customFormat="1" ht="24" hidden="1" x14ac:dyDescent="0.2">
      <c r="A28" s="2" t="s">
        <v>46</v>
      </c>
      <c r="B28" s="8" t="s">
        <v>47</v>
      </c>
      <c r="C28" s="5" t="s">
        <v>30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/>
      <c r="S28" s="9"/>
      <c r="T28" s="6"/>
    </row>
    <row r="29" spans="1:20" s="12" customFormat="1" ht="36" hidden="1" x14ac:dyDescent="0.2">
      <c r="A29" s="2" t="s">
        <v>48</v>
      </c>
      <c r="B29" s="8" t="s">
        <v>49</v>
      </c>
      <c r="C29" s="5" t="s">
        <v>30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/>
      <c r="S29" s="9"/>
      <c r="T29" s="6"/>
    </row>
    <row r="30" spans="1:20" s="12" customFormat="1" ht="36" hidden="1" x14ac:dyDescent="0.2">
      <c r="A30" s="2" t="s">
        <v>50</v>
      </c>
      <c r="B30" s="8" t="s">
        <v>51</v>
      </c>
      <c r="C30" s="5" t="s">
        <v>30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/>
      <c r="S30" s="9"/>
      <c r="T30" s="6"/>
    </row>
    <row r="31" spans="1:20" s="12" customFormat="1" ht="36" hidden="1" x14ac:dyDescent="0.2">
      <c r="A31" s="2" t="s">
        <v>52</v>
      </c>
      <c r="B31" s="8" t="s">
        <v>53</v>
      </c>
      <c r="C31" s="5" t="s">
        <v>30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/>
      <c r="S31" s="9"/>
      <c r="T31" s="6"/>
    </row>
    <row r="32" spans="1:20" s="12" customFormat="1" ht="24" hidden="1" x14ac:dyDescent="0.2">
      <c r="A32" s="2" t="s">
        <v>54</v>
      </c>
      <c r="B32" s="8" t="s">
        <v>55</v>
      </c>
      <c r="C32" s="5" t="s">
        <v>30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/>
      <c r="S32" s="9"/>
      <c r="T32" s="6"/>
    </row>
    <row r="33" spans="1:20" s="12" customFormat="1" ht="48" hidden="1" x14ac:dyDescent="0.2">
      <c r="A33" s="2" t="s">
        <v>56</v>
      </c>
      <c r="B33" s="8" t="s">
        <v>57</v>
      </c>
      <c r="C33" s="5" t="s">
        <v>30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/>
      <c r="S33" s="9"/>
      <c r="T33" s="6"/>
    </row>
    <row r="34" spans="1:20" s="12" customFormat="1" ht="24" hidden="1" x14ac:dyDescent="0.2">
      <c r="A34" s="2" t="s">
        <v>58</v>
      </c>
      <c r="B34" s="8" t="s">
        <v>59</v>
      </c>
      <c r="C34" s="5" t="s">
        <v>30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/>
      <c r="S34" s="9"/>
      <c r="T34" s="6"/>
    </row>
    <row r="35" spans="1:20" s="12" customFormat="1" ht="36" hidden="1" x14ac:dyDescent="0.2">
      <c r="A35" s="2" t="s">
        <v>60</v>
      </c>
      <c r="B35" s="8" t="s">
        <v>61</v>
      </c>
      <c r="C35" s="5" t="s">
        <v>30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/>
      <c r="S35" s="9"/>
      <c r="T35" s="6"/>
    </row>
    <row r="36" spans="1:20" s="12" customFormat="1" ht="24" hidden="1" x14ac:dyDescent="0.2">
      <c r="A36" s="2" t="s">
        <v>62</v>
      </c>
      <c r="B36" s="8" t="s">
        <v>63</v>
      </c>
      <c r="C36" s="5" t="s">
        <v>30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/>
      <c r="S36" s="9"/>
      <c r="T36" s="6"/>
    </row>
    <row r="37" spans="1:20" s="12" customFormat="1" ht="72" hidden="1" x14ac:dyDescent="0.2">
      <c r="A37" s="2" t="s">
        <v>62</v>
      </c>
      <c r="B37" s="8" t="s">
        <v>64</v>
      </c>
      <c r="C37" s="5" t="s">
        <v>30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/>
      <c r="S37" s="9"/>
      <c r="T37" s="6"/>
    </row>
    <row r="38" spans="1:20" s="12" customFormat="1" ht="60" hidden="1" x14ac:dyDescent="0.2">
      <c r="A38" s="2" t="s">
        <v>62</v>
      </c>
      <c r="B38" s="8" t="s">
        <v>65</v>
      </c>
      <c r="C38" s="5" t="s">
        <v>30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/>
      <c r="S38" s="9"/>
      <c r="T38" s="6"/>
    </row>
    <row r="39" spans="1:20" s="12" customFormat="1" ht="72" hidden="1" x14ac:dyDescent="0.2">
      <c r="A39" s="2" t="s">
        <v>62</v>
      </c>
      <c r="B39" s="8" t="s">
        <v>66</v>
      </c>
      <c r="C39" s="5" t="s">
        <v>30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/>
      <c r="S39" s="9"/>
      <c r="T39" s="6"/>
    </row>
    <row r="40" spans="1:20" s="12" customFormat="1" ht="24" hidden="1" x14ac:dyDescent="0.2">
      <c r="A40" s="2" t="s">
        <v>67</v>
      </c>
      <c r="B40" s="8" t="s">
        <v>63</v>
      </c>
      <c r="C40" s="5" t="s">
        <v>30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/>
      <c r="S40" s="9"/>
      <c r="T40" s="6"/>
    </row>
    <row r="41" spans="1:20" s="12" customFormat="1" ht="72" hidden="1" x14ac:dyDescent="0.2">
      <c r="A41" s="2" t="s">
        <v>67</v>
      </c>
      <c r="B41" s="8" t="s">
        <v>64</v>
      </c>
      <c r="C41" s="5" t="s">
        <v>30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/>
      <c r="S41" s="9"/>
      <c r="T41" s="6"/>
    </row>
    <row r="42" spans="1:20" s="12" customFormat="1" ht="48" hidden="1" x14ac:dyDescent="0.2">
      <c r="A42" s="2" t="s">
        <v>68</v>
      </c>
      <c r="B42" s="8" t="s">
        <v>69</v>
      </c>
      <c r="C42" s="5" t="s">
        <v>30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/>
      <c r="S42" s="9"/>
      <c r="T42" s="6"/>
    </row>
    <row r="43" spans="1:20" s="12" customFormat="1" ht="48" hidden="1" x14ac:dyDescent="0.2">
      <c r="A43" s="2" t="s">
        <v>70</v>
      </c>
      <c r="B43" s="8" t="s">
        <v>71</v>
      </c>
      <c r="C43" s="5" t="s">
        <v>30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/>
      <c r="S43" s="9"/>
      <c r="T43" s="6"/>
    </row>
    <row r="44" spans="1:20" s="12" customFormat="1" ht="48" hidden="1" x14ac:dyDescent="0.2">
      <c r="A44" s="2" t="s">
        <v>72</v>
      </c>
      <c r="B44" s="8" t="s">
        <v>73</v>
      </c>
      <c r="C44" s="5" t="s">
        <v>30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/>
      <c r="S44" s="9"/>
      <c r="T44" s="6"/>
    </row>
    <row r="45" spans="1:20" s="23" customFormat="1" ht="24" hidden="1" x14ac:dyDescent="0.2">
      <c r="A45" s="10" t="s">
        <v>74</v>
      </c>
      <c r="B45" s="20" t="s">
        <v>75</v>
      </c>
      <c r="C45" s="11" t="s">
        <v>30</v>
      </c>
      <c r="D45" s="21">
        <f>D46+D49+D52</f>
        <v>13.32996114</v>
      </c>
      <c r="E45" s="21">
        <f t="shared" ref="E45:Q45" si="4">E46+E49+E52</f>
        <v>5.78576114</v>
      </c>
      <c r="F45" s="21">
        <f t="shared" si="4"/>
        <v>7.5444000000000004</v>
      </c>
      <c r="G45" s="21">
        <f t="shared" si="4"/>
        <v>7.5444000000000004</v>
      </c>
      <c r="H45" s="21">
        <f t="shared" si="4"/>
        <v>0</v>
      </c>
      <c r="I45" s="21">
        <f t="shared" si="4"/>
        <v>0</v>
      </c>
      <c r="J45" s="21">
        <f t="shared" si="4"/>
        <v>0</v>
      </c>
      <c r="K45" s="21">
        <f t="shared" si="4"/>
        <v>0</v>
      </c>
      <c r="L45" s="21">
        <f t="shared" si="4"/>
        <v>0</v>
      </c>
      <c r="M45" s="21">
        <f t="shared" si="4"/>
        <v>0</v>
      </c>
      <c r="N45" s="21">
        <f t="shared" si="4"/>
        <v>0</v>
      </c>
      <c r="O45" s="21">
        <f t="shared" si="4"/>
        <v>7.5444000000000004</v>
      </c>
      <c r="P45" s="21">
        <f t="shared" si="4"/>
        <v>0</v>
      </c>
      <c r="Q45" s="21">
        <f t="shared" si="4"/>
        <v>7.5444000000000004</v>
      </c>
      <c r="R45" s="21"/>
      <c r="S45" s="21"/>
      <c r="T45" s="22"/>
    </row>
    <row r="46" spans="1:20" s="12" customFormat="1" ht="48" hidden="1" x14ac:dyDescent="0.2">
      <c r="A46" s="2" t="s">
        <v>76</v>
      </c>
      <c r="B46" s="8" t="s">
        <v>77</v>
      </c>
      <c r="C46" s="5" t="s">
        <v>30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/>
      <c r="S46" s="9"/>
      <c r="T46" s="6"/>
    </row>
    <row r="47" spans="1:20" s="12" customFormat="1" ht="24" hidden="1" x14ac:dyDescent="0.2">
      <c r="A47" s="2" t="s">
        <v>78</v>
      </c>
      <c r="B47" s="8" t="s">
        <v>79</v>
      </c>
      <c r="C47" s="5" t="s">
        <v>30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/>
      <c r="S47" s="9"/>
      <c r="T47" s="6"/>
    </row>
    <row r="48" spans="1:20" s="12" customFormat="1" ht="36" hidden="1" x14ac:dyDescent="0.2">
      <c r="A48" s="2" t="s">
        <v>80</v>
      </c>
      <c r="B48" s="8" t="s">
        <v>81</v>
      </c>
      <c r="C48" s="5" t="s">
        <v>30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/>
      <c r="S48" s="9"/>
      <c r="T48" s="6"/>
    </row>
    <row r="49" spans="1:20" s="12" customFormat="1" ht="36" hidden="1" x14ac:dyDescent="0.2">
      <c r="A49" s="2" t="s">
        <v>82</v>
      </c>
      <c r="B49" s="8" t="s">
        <v>83</v>
      </c>
      <c r="C49" s="5" t="s">
        <v>30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/>
      <c r="S49" s="9"/>
      <c r="T49" s="6"/>
    </row>
    <row r="50" spans="1:20" s="12" customFormat="1" ht="24" hidden="1" x14ac:dyDescent="0.2">
      <c r="A50" s="2" t="s">
        <v>84</v>
      </c>
      <c r="B50" s="8" t="s">
        <v>85</v>
      </c>
      <c r="C50" s="5" t="s">
        <v>30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/>
      <c r="S50" s="9"/>
      <c r="T50" s="6"/>
    </row>
    <row r="51" spans="1:20" s="12" customFormat="1" ht="24" hidden="1" x14ac:dyDescent="0.2">
      <c r="A51" s="2" t="s">
        <v>86</v>
      </c>
      <c r="B51" s="8" t="s">
        <v>87</v>
      </c>
      <c r="C51" s="5" t="s">
        <v>30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/>
      <c r="S51" s="9"/>
      <c r="T51" s="6"/>
    </row>
    <row r="52" spans="1:20" s="23" customFormat="1" ht="24" x14ac:dyDescent="0.2">
      <c r="A52" s="10" t="s">
        <v>88</v>
      </c>
      <c r="B52" s="20" t="s">
        <v>89</v>
      </c>
      <c r="C52" s="11" t="s">
        <v>30</v>
      </c>
      <c r="D52" s="21">
        <f>D53+D54</f>
        <v>13.32996114</v>
      </c>
      <c r="E52" s="21">
        <f t="shared" ref="E52:Q52" si="5">E53+E54</f>
        <v>5.78576114</v>
      </c>
      <c r="F52" s="21">
        <f t="shared" si="5"/>
        <v>7.5444000000000004</v>
      </c>
      <c r="G52" s="21">
        <f t="shared" si="5"/>
        <v>7.5444000000000004</v>
      </c>
      <c r="H52" s="21">
        <f t="shared" si="5"/>
        <v>0</v>
      </c>
      <c r="I52" s="21">
        <f t="shared" si="5"/>
        <v>0</v>
      </c>
      <c r="J52" s="21">
        <f t="shared" si="5"/>
        <v>0</v>
      </c>
      <c r="K52" s="21">
        <f t="shared" si="5"/>
        <v>0</v>
      </c>
      <c r="L52" s="21">
        <f t="shared" si="5"/>
        <v>0</v>
      </c>
      <c r="M52" s="21">
        <f t="shared" si="5"/>
        <v>0</v>
      </c>
      <c r="N52" s="21">
        <f t="shared" si="5"/>
        <v>0</v>
      </c>
      <c r="O52" s="21">
        <f t="shared" si="5"/>
        <v>7.5444000000000004</v>
      </c>
      <c r="P52" s="21">
        <f t="shared" si="5"/>
        <v>0</v>
      </c>
      <c r="Q52" s="21">
        <f t="shared" si="5"/>
        <v>7.5444000000000004</v>
      </c>
      <c r="R52" s="21"/>
      <c r="S52" s="21"/>
      <c r="T52" s="22"/>
    </row>
    <row r="53" spans="1:20" s="23" customFormat="1" ht="24" x14ac:dyDescent="0.2">
      <c r="A53" s="10" t="s">
        <v>90</v>
      </c>
      <c r="B53" s="20" t="s">
        <v>91</v>
      </c>
      <c r="C53" s="11" t="s">
        <v>30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/>
      <c r="S53" s="21"/>
      <c r="T53" s="22"/>
    </row>
    <row r="54" spans="1:20" s="23" customFormat="1" ht="24" x14ac:dyDescent="0.2">
      <c r="A54" s="27" t="s">
        <v>92</v>
      </c>
      <c r="B54" s="20" t="s">
        <v>93</v>
      </c>
      <c r="C54" s="11"/>
      <c r="D54" s="21">
        <f>SUM(D55:D58)</f>
        <v>13.32996114</v>
      </c>
      <c r="E54" s="21">
        <f t="shared" ref="E54:Q54" si="6">SUM(E55:E58)</f>
        <v>5.78576114</v>
      </c>
      <c r="F54" s="21">
        <f t="shared" si="6"/>
        <v>7.5444000000000004</v>
      </c>
      <c r="G54" s="21">
        <f t="shared" si="6"/>
        <v>7.5444000000000004</v>
      </c>
      <c r="H54" s="21">
        <f t="shared" si="6"/>
        <v>0</v>
      </c>
      <c r="I54" s="21">
        <f t="shared" si="6"/>
        <v>0</v>
      </c>
      <c r="J54" s="21">
        <f t="shared" si="6"/>
        <v>0</v>
      </c>
      <c r="K54" s="21">
        <f t="shared" si="6"/>
        <v>0</v>
      </c>
      <c r="L54" s="21">
        <f t="shared" si="6"/>
        <v>0</v>
      </c>
      <c r="M54" s="21">
        <f t="shared" si="6"/>
        <v>0</v>
      </c>
      <c r="N54" s="21">
        <f t="shared" si="6"/>
        <v>0</v>
      </c>
      <c r="O54" s="21">
        <f t="shared" si="6"/>
        <v>7.5444000000000004</v>
      </c>
      <c r="P54" s="21">
        <f t="shared" si="6"/>
        <v>0</v>
      </c>
      <c r="Q54" s="21">
        <f t="shared" si="6"/>
        <v>7.5444000000000004</v>
      </c>
      <c r="R54" s="21"/>
      <c r="S54" s="21"/>
      <c r="T54" s="22"/>
    </row>
    <row r="55" spans="1:20" s="12" customFormat="1" ht="12" x14ac:dyDescent="0.2">
      <c r="A55" s="28" t="s">
        <v>109</v>
      </c>
      <c r="B55" s="8" t="s">
        <v>96</v>
      </c>
      <c r="C55" s="6" t="s">
        <v>97</v>
      </c>
      <c r="D55" s="9">
        <f>1.15089505*0.2+1.15089505</f>
        <v>1.38107406</v>
      </c>
      <c r="E55" s="9">
        <f>1.15089505*0.2+1.15089505</f>
        <v>1.38107406</v>
      </c>
      <c r="F55" s="9">
        <v>0</v>
      </c>
      <c r="G55" s="9">
        <v>0</v>
      </c>
      <c r="H55" s="9">
        <f>J55+L55+N55+P55</f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25">
        <v>0</v>
      </c>
      <c r="R55" s="9"/>
      <c r="S55" s="9"/>
      <c r="T55" s="8"/>
    </row>
    <row r="56" spans="1:20" s="12" customFormat="1" ht="24" x14ac:dyDescent="0.2">
      <c r="A56" s="28" t="s">
        <v>110</v>
      </c>
      <c r="B56" s="8" t="s">
        <v>98</v>
      </c>
      <c r="C56" s="6" t="s">
        <v>99</v>
      </c>
      <c r="D56" s="9">
        <v>1.3696870800000001</v>
      </c>
      <c r="E56" s="9">
        <f>D56</f>
        <v>1.3696870800000001</v>
      </c>
      <c r="F56" s="9">
        <v>0</v>
      </c>
      <c r="G56" s="9">
        <f t="shared" ref="G56:H60" si="7">I56+K56+M56+O56</f>
        <v>0</v>
      </c>
      <c r="H56" s="9">
        <f>J56+L56+N56+P56</f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25">
        <v>0</v>
      </c>
      <c r="R56" s="9"/>
      <c r="S56" s="9"/>
      <c r="T56" s="8"/>
    </row>
    <row r="57" spans="1:20" s="12" customFormat="1" ht="48" x14ac:dyDescent="0.2">
      <c r="A57" s="28" t="s">
        <v>111</v>
      </c>
      <c r="B57" s="8" t="s">
        <v>100</v>
      </c>
      <c r="C57" s="6" t="s">
        <v>101</v>
      </c>
      <c r="D57" s="9">
        <v>9.9756</v>
      </c>
      <c r="E57" s="9">
        <v>3.0350000000000001</v>
      </c>
      <c r="F57" s="9">
        <v>6.9408000000000003</v>
      </c>
      <c r="G57" s="9">
        <f>O57</f>
        <v>6.9408000000000003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6.9408000000000003</v>
      </c>
      <c r="P57" s="9">
        <v>0</v>
      </c>
      <c r="Q57" s="9">
        <f>F57</f>
        <v>6.9408000000000003</v>
      </c>
      <c r="R57" s="9"/>
      <c r="S57" s="9"/>
      <c r="T57" s="8"/>
    </row>
    <row r="58" spans="1:20" s="12" customFormat="1" ht="24" x14ac:dyDescent="0.2">
      <c r="A58" s="28" t="s">
        <v>112</v>
      </c>
      <c r="B58" s="8" t="s">
        <v>102</v>
      </c>
      <c r="C58" s="6" t="s">
        <v>103</v>
      </c>
      <c r="D58" s="9">
        <v>0.60360000000000003</v>
      </c>
      <c r="E58" s="9">
        <v>0</v>
      </c>
      <c r="F58" s="9">
        <f>D58-E58</f>
        <v>0.60360000000000003</v>
      </c>
      <c r="G58" s="9">
        <f>O58</f>
        <v>0.60360000000000003</v>
      </c>
      <c r="H58" s="9">
        <f t="shared" ref="H58" si="8">J58+L58+N58+P58</f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0.60360000000000003</v>
      </c>
      <c r="P58" s="9">
        <v>0</v>
      </c>
      <c r="Q58" s="9">
        <f>F58</f>
        <v>0.60360000000000003</v>
      </c>
      <c r="R58" s="9"/>
      <c r="S58" s="9"/>
      <c r="T58" s="8"/>
    </row>
    <row r="59" spans="1:20" s="23" customFormat="1" ht="12" x14ac:dyDescent="0.2">
      <c r="A59" s="27" t="s">
        <v>113</v>
      </c>
      <c r="B59" s="20" t="s">
        <v>42</v>
      </c>
      <c r="C59" s="22"/>
      <c r="D59" s="21">
        <f>D60</f>
        <v>4.4240000000000004</v>
      </c>
      <c r="E59" s="21">
        <f t="shared" ref="E59:Q59" si="9">E60</f>
        <v>2.2120000000000002</v>
      </c>
      <c r="F59" s="21">
        <f t="shared" si="9"/>
        <v>2.2120000000000002</v>
      </c>
      <c r="G59" s="21">
        <f t="shared" si="9"/>
        <v>2.2120000000000002</v>
      </c>
      <c r="H59" s="21">
        <f t="shared" si="9"/>
        <v>0</v>
      </c>
      <c r="I59" s="21">
        <f t="shared" si="9"/>
        <v>0</v>
      </c>
      <c r="J59" s="21">
        <f t="shared" si="9"/>
        <v>0</v>
      </c>
      <c r="K59" s="21">
        <f t="shared" si="9"/>
        <v>0</v>
      </c>
      <c r="L59" s="21">
        <f t="shared" si="9"/>
        <v>0</v>
      </c>
      <c r="M59" s="21">
        <f t="shared" si="9"/>
        <v>0</v>
      </c>
      <c r="N59" s="21">
        <f t="shared" si="9"/>
        <v>0</v>
      </c>
      <c r="O59" s="21">
        <f t="shared" si="9"/>
        <v>2.2120000000000002</v>
      </c>
      <c r="P59" s="21">
        <f t="shared" si="9"/>
        <v>0</v>
      </c>
      <c r="Q59" s="21">
        <f t="shared" si="9"/>
        <v>2.2120000000000002</v>
      </c>
      <c r="R59" s="21"/>
      <c r="S59" s="21"/>
      <c r="T59" s="20"/>
    </row>
    <row r="60" spans="1:20" s="12" customFormat="1" ht="24" x14ac:dyDescent="0.2">
      <c r="A60" s="29" t="s">
        <v>114</v>
      </c>
      <c r="B60" s="8" t="s">
        <v>104</v>
      </c>
      <c r="C60" s="6" t="s">
        <v>105</v>
      </c>
      <c r="D60" s="9">
        <f>4.424</f>
        <v>4.4240000000000004</v>
      </c>
      <c r="E60" s="9">
        <v>2.2120000000000002</v>
      </c>
      <c r="F60" s="9">
        <v>2.2120000000000002</v>
      </c>
      <c r="G60" s="9">
        <v>2.2120000000000002</v>
      </c>
      <c r="H60" s="9">
        <f t="shared" si="7"/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2.2120000000000002</v>
      </c>
      <c r="P60" s="9">
        <v>0</v>
      </c>
      <c r="Q60" s="9">
        <f>F60-P60</f>
        <v>2.2120000000000002</v>
      </c>
      <c r="R60" s="9"/>
      <c r="S60" s="9"/>
      <c r="T60" s="8"/>
    </row>
    <row r="61" spans="1:20" s="12" customFormat="1" ht="27" customHeight="1" x14ac:dyDescent="0.2">
      <c r="A61" s="30" t="s">
        <v>29</v>
      </c>
      <c r="B61" s="31"/>
      <c r="C61" s="32"/>
      <c r="D61" s="9">
        <f>SUM(D55:D60)</f>
        <v>22.177961140000001</v>
      </c>
      <c r="E61" s="9">
        <f>SUM(E55:E60)</f>
        <v>10.209761139999999</v>
      </c>
      <c r="F61" s="9">
        <f>SUM(F55:F60)</f>
        <v>11.968400000000001</v>
      </c>
      <c r="G61" s="9">
        <f>SUM(G55:G60)</f>
        <v>11.968400000000001</v>
      </c>
      <c r="H61" s="9">
        <f>SUM(H55:H60)</f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f>SUM(O55:O60)</f>
        <v>11.968400000000001</v>
      </c>
      <c r="P61" s="9">
        <v>0</v>
      </c>
      <c r="Q61" s="9">
        <f>SUM(Q55:Q60)</f>
        <v>11.968400000000001</v>
      </c>
      <c r="R61" s="9"/>
      <c r="S61" s="9"/>
      <c r="T61" s="7"/>
    </row>
  </sheetData>
  <mergeCells count="27">
    <mergeCell ref="G7:O7"/>
    <mergeCell ref="R2:T2"/>
    <mergeCell ref="A3:T3"/>
    <mergeCell ref="G4:H4"/>
    <mergeCell ref="J4:K4"/>
    <mergeCell ref="G6:O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A61:C61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.39370078740157483" right="0.39370078740157483" top="0.78740157480314965" bottom="0.39370078740157483" header="0.19685039370078741" footer="0.19685039370078741"/>
  <pageSetup paperSize="8" scale="8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2020-05-14T09:39:43Z</dcterms:created>
  <dcterms:modified xsi:type="dcterms:W3CDTF">2024-10-22T10:00:26Z</dcterms:modified>
</cp:coreProperties>
</file>