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4\3 квартал\Самара\"/>
    </mc:Choice>
  </mc:AlternateContent>
  <bookViews>
    <workbookView xWindow="0" yWindow="0" windowWidth="28800" windowHeight="12435"/>
  </bookViews>
  <sheets>
    <sheet name="10" sheetId="1" r:id="rId1"/>
  </sheets>
  <externalReferences>
    <externalReference r:id="rId2"/>
  </externalReferences>
  <definedNames>
    <definedName name="TABLE" localSheetId="0">'10'!#REF!</definedName>
    <definedName name="TABLE_2" localSheetId="0">'10'!#REF!</definedName>
    <definedName name="_xlnm.Print_Area" localSheetId="0">'10'!$A$1:$T$71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1" l="1"/>
  <c r="O64" i="1"/>
  <c r="O63" i="1"/>
  <c r="G55" i="1" l="1"/>
  <c r="G56" i="1"/>
  <c r="K20" i="1" l="1"/>
  <c r="N54" i="1"/>
  <c r="N45" i="1" s="1"/>
  <c r="M54" i="1"/>
  <c r="M20" i="1" s="1"/>
  <c r="L54" i="1"/>
  <c r="L18" i="1" s="1"/>
  <c r="K54" i="1"/>
  <c r="K18" i="1" s="1"/>
  <c r="J54" i="1"/>
  <c r="J45" i="1" s="1"/>
  <c r="I54" i="1"/>
  <c r="I20" i="1" s="1"/>
  <c r="K45" i="1" l="1"/>
  <c r="L20" i="1"/>
  <c r="L45" i="1"/>
  <c r="N20" i="1"/>
  <c r="J20" i="1"/>
  <c r="I18" i="1"/>
  <c r="M18" i="1"/>
  <c r="I45" i="1"/>
  <c r="M45" i="1"/>
  <c r="J18" i="1"/>
  <c r="N18" i="1"/>
  <c r="Q65" i="1" l="1"/>
  <c r="E24" i="1"/>
  <c r="D24" i="1"/>
  <c r="E67" i="1"/>
  <c r="E57" i="1"/>
  <c r="D67" i="1" l="1"/>
  <c r="G65" i="1" l="1"/>
  <c r="I65" i="1"/>
  <c r="J65" i="1"/>
  <c r="K65" i="1"/>
  <c r="L65" i="1"/>
  <c r="M65" i="1"/>
  <c r="N65" i="1"/>
  <c r="O65" i="1"/>
  <c r="R65" i="1"/>
  <c r="D65" i="1"/>
  <c r="E65" i="1"/>
  <c r="R68" i="1" l="1"/>
  <c r="F71" i="1" l="1"/>
  <c r="F70" i="1"/>
  <c r="F69" i="1"/>
  <c r="F68" i="1"/>
  <c r="F67" i="1" l="1"/>
  <c r="F65" i="1" s="1"/>
  <c r="Q69" i="1"/>
  <c r="H67" i="1"/>
  <c r="H65" i="1" s="1"/>
  <c r="P67" i="1"/>
  <c r="P65" i="1" s="1"/>
  <c r="E58" i="1"/>
  <c r="E59" i="1"/>
  <c r="E60" i="1"/>
  <c r="E61" i="1"/>
  <c r="E62" i="1"/>
  <c r="O24" i="1" l="1"/>
  <c r="F24" i="1"/>
  <c r="O67" i="1"/>
  <c r="N67" i="1"/>
  <c r="M67" i="1"/>
  <c r="L67" i="1"/>
  <c r="K67" i="1"/>
  <c r="J67" i="1"/>
  <c r="I67" i="1"/>
  <c r="G67" i="1"/>
  <c r="F64" i="1"/>
  <c r="Q64" i="1" s="1"/>
  <c r="Q61" i="1"/>
  <c r="F60" i="1"/>
  <c r="Q60" i="1" s="1"/>
  <c r="R60" i="1"/>
  <c r="Q59" i="1"/>
  <c r="Q58" i="1"/>
  <c r="R58" i="1"/>
  <c r="E54" i="1"/>
  <c r="Q57" i="1"/>
  <c r="O54" i="1"/>
  <c r="H54" i="1"/>
  <c r="O18" i="1" l="1"/>
  <c r="G54" i="1"/>
  <c r="G45" i="1"/>
  <c r="G20" i="1"/>
  <c r="G18" i="1" s="1"/>
  <c r="H45" i="1"/>
  <c r="H20" i="1"/>
  <c r="H18" i="1"/>
  <c r="O45" i="1"/>
  <c r="O20" i="1"/>
  <c r="E45" i="1"/>
  <c r="E20" i="1"/>
  <c r="E18" i="1" s="1"/>
  <c r="F62" i="1"/>
  <c r="Q62" i="1" s="1"/>
  <c r="R62" i="1"/>
  <c r="R57" i="1"/>
  <c r="R59" i="1"/>
  <c r="R61" i="1"/>
  <c r="S63" i="1"/>
  <c r="R24" i="1"/>
  <c r="S55" i="1"/>
  <c r="F63" i="1"/>
  <c r="Q63" i="1" s="1"/>
  <c r="S64" i="1"/>
  <c r="S67" i="1"/>
  <c r="D54" i="1"/>
  <c r="F55" i="1"/>
  <c r="C26" i="1"/>
  <c r="R54" i="1" l="1"/>
  <c r="R45" i="1" s="1"/>
  <c r="R67" i="1"/>
  <c r="F54" i="1"/>
  <c r="S65" i="1"/>
  <c r="Q67" i="1"/>
  <c r="Q24" i="1"/>
  <c r="Q55" i="1"/>
  <c r="D45" i="1"/>
  <c r="D20" i="1"/>
  <c r="D18" i="1" s="1"/>
  <c r="S45" i="1" l="1"/>
  <c r="S20" i="1"/>
  <c r="F45" i="1"/>
  <c r="F20" i="1"/>
  <c r="F18" i="1" s="1"/>
  <c r="Q54" i="1"/>
  <c r="Q20" i="1" s="1"/>
  <c r="Q18" i="1" s="1"/>
  <c r="Q45" i="1" l="1"/>
</calcChain>
</file>

<file path=xl/sharedStrings.xml><?xml version="1.0" encoding="utf-8"?>
<sst xmlns="http://schemas.openxmlformats.org/spreadsheetml/2006/main" count="200" uniqueCount="148">
  <si>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</si>
  <si>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</si>
  <si>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</si>
  <si>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</si>
  <si>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</si>
  <si>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</si>
  <si>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</si>
  <si>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</si>
  <si>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</si>
  <si>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</si>
  <si>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</si>
  <si>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</si>
  <si>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 Минэнерго и ЖКХ Самарской области № 191 от 30.10.2019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</si>
  <si>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</si>
  <si>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</si>
  <si>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</si>
  <si>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</si>
  <si>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</si>
  <si>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</si>
  <si>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</si>
  <si>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</si>
  <si>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</si>
  <si>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</si>
  <si>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</si>
  <si>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</si>
  <si>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</si>
  <si>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</si>
  <si>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</si>
  <si>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</si>
  <si>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</si>
  <si>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</si>
  <si>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</si>
  <si>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</si>
  <si>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</si>
  <si>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</si>
  <si>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</si>
  <si>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</si>
  <si>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</si>
  <si>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</si>
  <si>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</si>
  <si>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</si>
  <si>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</si>
  <si>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</si>
  <si>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</si>
  <si>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</si>
  <si>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</si>
  <si>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</si>
  <si>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</si>
  <si>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</si>
  <si>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</si>
  <si>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</si>
  <si>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</si>
  <si>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</si>
  <si>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</si>
  <si>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</si>
  <si>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</si>
  <si>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</si>
  <si>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</si>
  <si>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</si>
  <si>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</si>
  <si>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</si>
  <si>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</si>
  <si>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</si>
  <si>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</si>
  <si>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</si>
  <si>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</si>
  <si>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</si>
  <si>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</si>
  <si>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</si>
  <si>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</si>
  <si>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</si>
  <si>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</si>
  <si>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</si>
  <si>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</si>
  <si>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</si>
  <si>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</si>
  <si>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</si>
  <si>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</si>
  <si>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</si>
  <si>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</si>
  <si>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</si>
  <si>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</si>
  <si>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</si>
  <si>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</si>
  <si>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</si>
  <si>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</si>
  <si>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</si>
  <si>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</si>
  <si>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</si>
  <si>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</si>
  <si>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</si>
  <si>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</si>
  <si>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</si>
  <si>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</si>
  <si>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</si>
  <si>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</si>
  <si>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Установка ПКУ у потребителей ВЛ до ТП 6.0,4 кВ АГКНС-1 Самара</t>
  </si>
  <si>
    <t>J_1-2024</t>
  </si>
  <si>
    <t>1.2.3.2.2</t>
  </si>
  <si>
    <t xml:space="preserve">АСКУ ЭР ПАО "Газпром" Узел учета электроэнергии с ДСД ООО "Газпром энерго"  Сызранское ЛПУ ПС-35/10 кВ КС-10 ООО "Газпром трансгаз Самара» (инв.№ 00012477)        </t>
  </si>
  <si>
    <t>J_2-2024</t>
  </si>
  <si>
    <t>1.2.3.2.3</t>
  </si>
  <si>
    <t>АСКУЭ ОАО "Газпром" АИИС КУЭ ООО "Газпром энерго" КС-21 Сергиевского ЛПУ МГ ООО "Газпром трансгаз Самара" (модернизация, инв.№  00010089)</t>
  </si>
  <si>
    <t>J_3-2023</t>
  </si>
  <si>
    <t>1.2.3.2.4</t>
  </si>
  <si>
    <t>АСКУЭ ОАО "Газпром" АИИС КУЭ ООО "Газпром энерго" КС-22 Тольяттинского ЛПУ МГ ООО "Газпром трансгаз Самара" (модернизация, инв.00010090)</t>
  </si>
  <si>
    <t>J_4-2023</t>
  </si>
  <si>
    <t>1.2.3.2.5</t>
  </si>
  <si>
    <t>АСКУЭ ОАО "Газпром" АИИС КУЭ ООО "Газпром энерго" КС-21/а Сергиевского ЛПУ МГ ООО "Газпром трансгаз Самара" (модернизация, инв.№ 00008217)</t>
  </si>
  <si>
    <t>J_5-2021</t>
  </si>
  <si>
    <t>1.2.3.2.6</t>
  </si>
  <si>
    <t>АСКУЭ ОАО "Газпром" АИИС КУЭ ООО "Газпром энерго" КС-8 Сергиевского ЛПУ МГ ООО "Газпром трансгаз Самара" (модернизация, инв.№  00010091)</t>
  </si>
  <si>
    <t>J_6-2021</t>
  </si>
  <si>
    <t>1.2.3.2.7</t>
  </si>
  <si>
    <t>АСКУЭ ОАО «Газпром» АИИС КУЭ ООО «Газпром энерго» КС-22/а Тольяттинского ЛПУ МГ ООО «Газпром трансгаз Самара» (модернизация, инв.№00008218)</t>
  </si>
  <si>
    <t>J_7-2022</t>
  </si>
  <si>
    <t>1.2.3.2.8</t>
  </si>
  <si>
    <t>АСКУЭ ОАО «Газпром» АИИС КУЭ ООО «Газпром энерго» КС-9 Тольяттинского ЛПУ МГ ООО «Газпром трансгаз Самара» (модернизация, инв.№00010092)</t>
  </si>
  <si>
    <t>J_8-2022</t>
  </si>
  <si>
    <t>1.2.3.2.9</t>
  </si>
  <si>
    <t>Установка приборов учета электроэнергии у потребителей ГГМТ</t>
  </si>
  <si>
    <t>J_9-2024</t>
  </si>
  <si>
    <t>1.2.3.2.10</t>
  </si>
  <si>
    <t>Установка приборов учета у потребителей ООО Биаксплен</t>
  </si>
  <si>
    <t>J_10-2024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</si>
  <si>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</si>
  <si>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</si>
  <si>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</si>
  <si>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</si>
  <si>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</si>
  <si>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</si>
  <si>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J_11-2022</t>
  </si>
  <si>
    <t>1.6.2.1</t>
  </si>
  <si>
    <t>1.6.2.2</t>
  </si>
  <si>
    <t>1.6.2.3</t>
  </si>
  <si>
    <t>Установка систем предотвращения гололедообразования на объектах Сергиевского ЛПУМГ (ЗРУ 10 кВ КС-21 и ЗРУ 10 кВ КС-21А)</t>
  </si>
  <si>
    <t>Установка систем предотвращения гололедообразования на объектах Тольяттинского ЛПУМГ (ЗРУ 10 кВ КС-22 и ЗРУ 10 кВ КС-22А)</t>
  </si>
  <si>
    <t>J_12-2022</t>
  </si>
  <si>
    <t>J_13-2022</t>
  </si>
  <si>
    <t>1.6.2.4</t>
  </si>
  <si>
    <t>Покупка автомобиля Соболь</t>
  </si>
  <si>
    <t>Автогидроподъемник АГП-22Т</t>
  </si>
  <si>
    <t>J_14-2022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</si>
  <si>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</si>
  <si>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</si>
  <si>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2024</t>
  </si>
  <si>
    <t>Финансирование капитальных вложений года 2024, млн. рублей (с НДС)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</si>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</sst>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0_р_._-;\-* #,##0.0000_р_._-;_-* &quot;-&quot;??_р_._-;_-@_-"/>
    <numFmt numFmtId="166" formatCode="_-* #,##0.0000\ _₽_-;\-* #,##0.0000\ _₽_-;_-* &quot;-&quot;????\ _₽_-;_-@_-"/>
    <numFmt numFmtId="167" formatCode="_-* #,##0_р_._-;\-* #,##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4" fillId="0" borderId="0"/>
  </cellStyleXfs>
  <cellXfs count="4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164" fontId="2" fillId="0" borderId="9" xfId="1" applyFont="1" applyBorder="1" applyAlignment="1">
      <alignment horizontal="center"/>
    </xf>
    <xf numFmtId="164" fontId="7" fillId="0" borderId="9" xfId="1" applyFont="1" applyFill="1" applyBorder="1" applyAlignment="1">
      <alignment horizontal="center" vertical="center" wrapText="1"/>
    </xf>
    <xf numFmtId="164" fontId="2" fillId="0" borderId="9" xfId="1" applyFont="1" applyBorder="1" applyAlignment="1">
      <alignment horizontal="center" wrapText="1"/>
    </xf>
    <xf numFmtId="164" fontId="8" fillId="0" borderId="9" xfId="1" applyFont="1" applyFill="1" applyBorder="1" applyAlignment="1">
      <alignment horizontal="center" vertical="center"/>
    </xf>
    <xf numFmtId="164" fontId="7" fillId="0" borderId="9" xfId="1" applyFont="1" applyFill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left"/>
    </xf>
    <xf numFmtId="0" fontId="2" fillId="0" borderId="9" xfId="1" applyNumberFormat="1" applyFont="1" applyBorder="1" applyAlignment="1">
      <alignment horizontal="center" vertical="center"/>
    </xf>
    <xf numFmtId="167" fontId="2" fillId="0" borderId="9" xfId="1" applyNumberFormat="1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</cellXfs>
  <cellStyles count="4">
    <cellStyle name="Обычный" xfId="0" builtinId="0"/>
    <cellStyle name="Обычный 3" xfId="3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\&#1048;&#1055;_2018-2020\&#1040;&#1057;&#1050;&#1059;&#1069;\&#1048;&#1089;&#1090;&#1086;&#1095;&#1085;&#1080;&#1082;&#1080;%20&#1092;&#1080;&#1085;&#1072;&#1085;&#1089;&#1080;&#1088;&#1086;&#1074;&#1072;&#1085;&#1080;&#1103;\&#1044;&#1083;&#1103;%20&#1048;&#1055;%20&#1074;%20&#1056;&#1069;&#1050;_&#1087;&#1086;&#1089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ТЭО"/>
      <sheetName val="Непоср. прис. всего"/>
      <sheetName val="Саратовский ф-л"/>
      <sheetName val="Центральный ф-л"/>
      <sheetName val="Южно-Уральский ф-л"/>
      <sheetName val="Надымский ф-л"/>
      <sheetName val="Сургутский ф-л"/>
      <sheetName val="Северо-Кавказский ф-л"/>
      <sheetName val="Приуральский ф-л"/>
      <sheetName val="Уренгойский ф-л"/>
      <sheetName val="Ответственные лица"/>
    </sheetNames>
    <sheetDataSet>
      <sheetData sheetId="0" refreshError="1"/>
      <sheetData sheetId="1" refreshError="1"/>
      <sheetData sheetId="2" refreshError="1">
        <row r="5">
          <cell r="B5" t="str">
            <v>ООО "Газпром энерго" (Саратовский филиал)</v>
          </cell>
        </row>
        <row r="19">
          <cell r="B19" t="str">
            <v>Самарская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71"/>
  <sheetViews>
    <sheetView tabSelected="1" view="pageBreakPreview" zoomScaleNormal="100" zoomScaleSheetLayoutView="100" workbookViewId="0">
      <selection activeCell="G5" sqref="G5"/>
    </sheetView>
  </sheetViews>
  <sheetFormatPr defaultRowHeight="15.75" x14ac:dyDescent="0.25"/>
  <cols>
    <col min="1" max="1" width="8.140625" style="5" customWidth="1"/>
    <col min="2" max="2" width="25.7109375" style="5" customWidth="1"/>
    <col min="3" max="3" width="13.7109375" style="5" customWidth="1"/>
    <col min="4" max="4" width="13.85546875" style="5" customWidth="1"/>
    <col min="5" max="5" width="13" style="5" customWidth="1"/>
    <col min="6" max="6" width="14.28515625" style="5" customWidth="1"/>
    <col min="7" max="7" width="9.5703125" style="5" customWidth="1"/>
    <col min="8" max="14" width="7.28515625" style="5" customWidth="1"/>
    <col min="15" max="15" width="8.5703125" style="5" customWidth="1"/>
    <col min="16" max="16" width="7.28515625" style="5" customWidth="1"/>
    <col min="17" max="17" width="13.7109375" style="5" customWidth="1"/>
    <col min="18" max="18" width="9.5703125" style="5" customWidth="1"/>
    <col min="19" max="19" width="10.85546875" style="5" customWidth="1"/>
    <col min="20" max="20" width="32.42578125" style="5" customWidth="1"/>
    <col min="21" max="16384" width="9.140625" style="5"/>
  </cols>
  <sheetData>
    <row r="1" spans="1:20" s="1" customFormat="1" ht="12" x14ac:dyDescent="0.2">
      <c r="T1" s="2" t="s">
        <v>0</v>
      </c>
    </row>
    <row r="2" spans="1:20" s="1" customFormat="1" ht="24" customHeight="1" x14ac:dyDescent="0.2">
      <c r="R2" s="37" t="s">
        <v>1</v>
      </c>
      <c r="S2" s="37"/>
      <c r="T2" s="37"/>
    </row>
    <row r="3" spans="1:20" s="3" customFormat="1" ht="12.75" x14ac:dyDescent="0.2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s="3" customFormat="1" ht="12.75" x14ac:dyDescent="0.2">
      <c r="F4" s="4" t="s">
        <v>3</v>
      </c>
      <c r="G4" s="33" t="s">
        <v>147</v>
      </c>
      <c r="H4" s="33"/>
      <c r="I4" s="3" t="s">
        <v>4</v>
      </c>
      <c r="J4" s="33" t="s">
        <v>145</v>
      </c>
      <c r="K4" s="33"/>
      <c r="L4" s="3" t="s">
        <v>5</v>
      </c>
    </row>
    <row r="5" spans="1:20" ht="11.25" customHeight="1" x14ac:dyDescent="0.25"/>
    <row r="6" spans="1:20" s="3" customFormat="1" ht="12.75" x14ac:dyDescent="0.2">
      <c r="F6" s="4" t="s">
        <v>6</v>
      </c>
      <c r="G6" s="39" t="s">
        <v>7</v>
      </c>
      <c r="H6" s="39"/>
      <c r="I6" s="39"/>
      <c r="J6" s="39"/>
      <c r="K6" s="39"/>
      <c r="L6" s="39"/>
      <c r="M6" s="39"/>
      <c r="N6" s="39"/>
      <c r="O6" s="39"/>
      <c r="P6" s="6"/>
    </row>
    <row r="7" spans="1:20" s="7" customFormat="1" ht="12.75" customHeight="1" x14ac:dyDescent="0.2">
      <c r="G7" s="35" t="s">
        <v>8</v>
      </c>
      <c r="H7" s="35"/>
      <c r="I7" s="35"/>
      <c r="J7" s="35"/>
      <c r="K7" s="35"/>
      <c r="L7" s="35"/>
      <c r="M7" s="35"/>
      <c r="N7" s="35"/>
      <c r="O7" s="35"/>
      <c r="P7" s="8"/>
    </row>
    <row r="8" spans="1:20" ht="11.25" customHeight="1" x14ac:dyDescent="0.25"/>
    <row r="9" spans="1:20" s="3" customFormat="1" ht="12.75" x14ac:dyDescent="0.2">
      <c r="I9" s="4" t="s">
        <v>9</v>
      </c>
      <c r="J9" s="33" t="s">
        <v>145</v>
      </c>
      <c r="K9" s="33"/>
      <c r="L9" s="3" t="s">
        <v>10</v>
      </c>
    </row>
    <row r="10" spans="1:20" ht="11.25" customHeight="1" x14ac:dyDescent="0.25">
      <c r="D10" s="19"/>
    </row>
    <row r="11" spans="1:20" s="3" customFormat="1" ht="36.75" customHeight="1" x14ac:dyDescent="0.2">
      <c r="G11" s="4" t="s">
        <v>11</v>
      </c>
      <c r="H11" s="34" t="s">
        <v>12</v>
      </c>
      <c r="I11" s="34"/>
      <c r="J11" s="34"/>
      <c r="K11" s="34"/>
      <c r="L11" s="34"/>
      <c r="M11" s="34"/>
      <c r="N11" s="34"/>
      <c r="O11" s="34"/>
      <c r="P11" s="34"/>
    </row>
    <row r="12" spans="1:20" s="7" customFormat="1" ht="12.75" customHeight="1" x14ac:dyDescent="0.2">
      <c r="H12" s="35" t="s">
        <v>13</v>
      </c>
      <c r="I12" s="35"/>
      <c r="J12" s="35"/>
      <c r="K12" s="35"/>
      <c r="L12" s="35"/>
      <c r="M12" s="35"/>
      <c r="N12" s="35"/>
      <c r="O12" s="35"/>
      <c r="P12" s="35"/>
    </row>
    <row r="13" spans="1:20" ht="11.25" customHeight="1" x14ac:dyDescent="0.25"/>
    <row r="14" spans="1:20" s="1" customFormat="1" ht="48" customHeight="1" x14ac:dyDescent="0.2">
      <c r="A14" s="23" t="s">
        <v>14</v>
      </c>
      <c r="B14" s="23" t="s">
        <v>15</v>
      </c>
      <c r="C14" s="23" t="s">
        <v>16</v>
      </c>
      <c r="D14" s="23" t="s">
        <v>17</v>
      </c>
      <c r="E14" s="23" t="s">
        <v>143</v>
      </c>
      <c r="F14" s="23" t="s">
        <v>144</v>
      </c>
      <c r="G14" s="26" t="s">
        <v>146</v>
      </c>
      <c r="H14" s="36"/>
      <c r="I14" s="36"/>
      <c r="J14" s="36"/>
      <c r="K14" s="36"/>
      <c r="L14" s="36"/>
      <c r="M14" s="36"/>
      <c r="N14" s="36"/>
      <c r="O14" s="36"/>
      <c r="P14" s="27"/>
      <c r="Q14" s="23" t="s">
        <v>18</v>
      </c>
      <c r="R14" s="26" t="s">
        <v>19</v>
      </c>
      <c r="S14" s="27"/>
      <c r="T14" s="23" t="s">
        <v>20</v>
      </c>
    </row>
    <row r="15" spans="1:20" s="1" customFormat="1" ht="15" customHeight="1" x14ac:dyDescent="0.2">
      <c r="A15" s="24"/>
      <c r="B15" s="24"/>
      <c r="C15" s="24"/>
      <c r="D15" s="24"/>
      <c r="E15" s="24"/>
      <c r="F15" s="24"/>
      <c r="G15" s="26" t="s">
        <v>21</v>
      </c>
      <c r="H15" s="27"/>
      <c r="I15" s="26" t="s">
        <v>22</v>
      </c>
      <c r="J15" s="27"/>
      <c r="K15" s="26" t="s">
        <v>23</v>
      </c>
      <c r="L15" s="27"/>
      <c r="M15" s="26" t="s">
        <v>24</v>
      </c>
      <c r="N15" s="27"/>
      <c r="O15" s="26" t="s">
        <v>25</v>
      </c>
      <c r="P15" s="27"/>
      <c r="Q15" s="24"/>
      <c r="R15" s="29" t="s">
        <v>26</v>
      </c>
      <c r="S15" s="31" t="s">
        <v>27</v>
      </c>
      <c r="T15" s="24"/>
    </row>
    <row r="16" spans="1:20" s="1" customFormat="1" ht="63" customHeight="1" x14ac:dyDescent="0.2">
      <c r="A16" s="28"/>
      <c r="B16" s="28"/>
      <c r="C16" s="28"/>
      <c r="D16" s="28"/>
      <c r="E16" s="25"/>
      <c r="F16" s="25"/>
      <c r="G16" s="9" t="s">
        <v>28</v>
      </c>
      <c r="H16" s="9" t="s">
        <v>29</v>
      </c>
      <c r="I16" s="9" t="s">
        <v>28</v>
      </c>
      <c r="J16" s="9" t="s">
        <v>29</v>
      </c>
      <c r="K16" s="9" t="s">
        <v>28</v>
      </c>
      <c r="L16" s="9" t="s">
        <v>29</v>
      </c>
      <c r="M16" s="9" t="s">
        <v>28</v>
      </c>
      <c r="N16" s="9" t="s">
        <v>29</v>
      </c>
      <c r="O16" s="9" t="s">
        <v>28</v>
      </c>
      <c r="P16" s="9" t="s">
        <v>29</v>
      </c>
      <c r="Q16" s="25"/>
      <c r="R16" s="30"/>
      <c r="S16" s="32"/>
      <c r="T16" s="28"/>
    </row>
    <row r="17" spans="1:20" s="1" customFormat="1" ht="12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  <c r="Q17" s="10">
        <v>17</v>
      </c>
      <c r="R17" s="10">
        <v>18</v>
      </c>
      <c r="S17" s="10">
        <v>19</v>
      </c>
      <c r="T17" s="10">
        <v>20</v>
      </c>
    </row>
    <row r="18" spans="1:20" s="1" customFormat="1" ht="24" x14ac:dyDescent="0.2">
      <c r="A18" s="14">
        <v>0</v>
      </c>
      <c r="B18" s="15" t="s">
        <v>30</v>
      </c>
      <c r="C18" s="14" t="s">
        <v>31</v>
      </c>
      <c r="D18" s="18">
        <f>D20+D24</f>
        <v>44.750833000000007</v>
      </c>
      <c r="E18" s="18">
        <f>E20+E24</f>
        <v>41.317285000000005</v>
      </c>
      <c r="F18" s="18">
        <f>F20+F24</f>
        <v>3.4340999999999995</v>
      </c>
      <c r="G18" s="18">
        <f>G20</f>
        <v>0.80279999999999996</v>
      </c>
      <c r="H18" s="18">
        <f t="shared" ref="H18:N18" si="0">H54</f>
        <v>0</v>
      </c>
      <c r="I18" s="18">
        <f t="shared" si="0"/>
        <v>0</v>
      </c>
      <c r="J18" s="18">
        <f t="shared" si="0"/>
        <v>0</v>
      </c>
      <c r="K18" s="18">
        <f t="shared" si="0"/>
        <v>0</v>
      </c>
      <c r="L18" s="18">
        <f t="shared" si="0"/>
        <v>0</v>
      </c>
      <c r="M18" s="18">
        <f t="shared" si="0"/>
        <v>0</v>
      </c>
      <c r="N18" s="18">
        <f t="shared" si="0"/>
        <v>0</v>
      </c>
      <c r="O18" s="18">
        <f>O54</f>
        <v>0.80279999999999996</v>
      </c>
      <c r="P18" s="20">
        <v>0</v>
      </c>
      <c r="Q18" s="18">
        <f>Q20</f>
        <v>0.80279999999999996</v>
      </c>
      <c r="R18" s="18">
        <v>0</v>
      </c>
      <c r="S18" s="21">
        <v>0</v>
      </c>
      <c r="T18" s="11"/>
    </row>
    <row r="19" spans="1:20" s="1" customFormat="1" ht="24" x14ac:dyDescent="0.2">
      <c r="A19" s="14" t="s">
        <v>32</v>
      </c>
      <c r="B19" s="15" t="s">
        <v>33</v>
      </c>
      <c r="C19" s="14" t="s">
        <v>31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1"/>
    </row>
    <row r="20" spans="1:20" s="1" customFormat="1" ht="36" x14ac:dyDescent="0.2">
      <c r="A20" s="14" t="s">
        <v>34</v>
      </c>
      <c r="B20" s="15" t="s">
        <v>35</v>
      </c>
      <c r="C20" s="14" t="s">
        <v>31</v>
      </c>
      <c r="D20" s="18">
        <f>D54</f>
        <v>34.51895300000001</v>
      </c>
      <c r="E20" s="18">
        <f>E54</f>
        <v>31.085405000000005</v>
      </c>
      <c r="F20" s="18">
        <f>F54</f>
        <v>3.4340999999999995</v>
      </c>
      <c r="G20" s="18">
        <f>G54</f>
        <v>0.80279999999999996</v>
      </c>
      <c r="H20" s="18">
        <f t="shared" ref="H20:O20" si="1">H54</f>
        <v>0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18">
        <f t="shared" si="1"/>
        <v>0</v>
      </c>
      <c r="M20" s="18">
        <f t="shared" si="1"/>
        <v>0</v>
      </c>
      <c r="N20" s="18">
        <f t="shared" si="1"/>
        <v>0</v>
      </c>
      <c r="O20" s="18">
        <f t="shared" si="1"/>
        <v>0.80279999999999996</v>
      </c>
      <c r="P20" s="20">
        <v>0</v>
      </c>
      <c r="Q20" s="18">
        <f>Q54</f>
        <v>0.80279999999999996</v>
      </c>
      <c r="R20" s="18">
        <v>0</v>
      </c>
      <c r="S20" s="18">
        <f t="shared" ref="S20" si="2">S54</f>
        <v>0</v>
      </c>
      <c r="T20" s="11"/>
    </row>
    <row r="21" spans="1:20" s="1" customFormat="1" ht="72" x14ac:dyDescent="0.2">
      <c r="A21" s="14" t="s">
        <v>36</v>
      </c>
      <c r="B21" s="15" t="s">
        <v>37</v>
      </c>
      <c r="C21" s="14" t="s">
        <v>31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1"/>
    </row>
    <row r="22" spans="1:20" s="1" customFormat="1" ht="36" x14ac:dyDescent="0.2">
      <c r="A22" s="14" t="s">
        <v>38</v>
      </c>
      <c r="B22" s="15" t="s">
        <v>39</v>
      </c>
      <c r="C22" s="14" t="s">
        <v>31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1"/>
    </row>
    <row r="23" spans="1:20" s="1" customFormat="1" ht="36" x14ac:dyDescent="0.2">
      <c r="A23" s="14" t="s">
        <v>40</v>
      </c>
      <c r="B23" s="15" t="s">
        <v>41</v>
      </c>
      <c r="C23" s="14" t="s">
        <v>31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1"/>
    </row>
    <row r="24" spans="1:20" s="1" customFormat="1" ht="24" x14ac:dyDescent="0.2">
      <c r="A24" s="14" t="s">
        <v>42</v>
      </c>
      <c r="B24" s="15" t="s">
        <v>43</v>
      </c>
      <c r="C24" s="14" t="s">
        <v>31</v>
      </c>
      <c r="D24" s="18">
        <f>SUM(D68:D71)</f>
        <v>10.231879999999999</v>
      </c>
      <c r="E24" s="18">
        <f>SUM(E68:E71)</f>
        <v>10.231879999999999</v>
      </c>
      <c r="F24" s="18">
        <f>F71</f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f t="shared" ref="O24" si="3">O71</f>
        <v>0</v>
      </c>
      <c r="P24" s="18">
        <v>0</v>
      </c>
      <c r="Q24" s="18">
        <f t="shared" ref="Q24:R24" si="4">Q71</f>
        <v>0</v>
      </c>
      <c r="R24" s="18">
        <f t="shared" si="4"/>
        <v>0</v>
      </c>
      <c r="S24" s="18">
        <v>0</v>
      </c>
      <c r="T24" s="11"/>
    </row>
    <row r="25" spans="1:20" s="1" customFormat="1" ht="12" x14ac:dyDescent="0.2">
      <c r="A25" s="14"/>
      <c r="B25" s="15"/>
      <c r="C25" s="1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1"/>
    </row>
    <row r="26" spans="1:20" s="1" customFormat="1" ht="24" x14ac:dyDescent="0.2">
      <c r="A26" s="14">
        <v>1</v>
      </c>
      <c r="B26" s="15" t="s">
        <v>44</v>
      </c>
      <c r="C26" s="14" t="str">
        <f>'[1]Саратовский ф-л'!$B$19</f>
        <v>Самарская область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1"/>
    </row>
    <row r="27" spans="1:20" s="1" customFormat="1" ht="36" x14ac:dyDescent="0.2">
      <c r="A27" s="14" t="s">
        <v>45</v>
      </c>
      <c r="B27" s="15" t="s">
        <v>46</v>
      </c>
      <c r="C27" s="14" t="s">
        <v>31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1"/>
    </row>
    <row r="28" spans="1:20" s="1" customFormat="1" ht="36" x14ac:dyDescent="0.2">
      <c r="A28" s="14" t="s">
        <v>47</v>
      </c>
      <c r="B28" s="15" t="s">
        <v>48</v>
      </c>
      <c r="C28" s="17" t="s">
        <v>31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1"/>
    </row>
    <row r="29" spans="1:20" s="1" customFormat="1" ht="60" x14ac:dyDescent="0.2">
      <c r="A29" s="14" t="s">
        <v>49</v>
      </c>
      <c r="B29" s="15" t="s">
        <v>50</v>
      </c>
      <c r="C29" s="17" t="s">
        <v>31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1"/>
    </row>
    <row r="30" spans="1:20" s="1" customFormat="1" ht="60" x14ac:dyDescent="0.2">
      <c r="A30" s="14" t="s">
        <v>51</v>
      </c>
      <c r="B30" s="15" t="s">
        <v>52</v>
      </c>
      <c r="C30" s="17" t="s">
        <v>31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1"/>
    </row>
    <row r="31" spans="1:20" s="1" customFormat="1" ht="48" x14ac:dyDescent="0.2">
      <c r="A31" s="14" t="s">
        <v>53</v>
      </c>
      <c r="B31" s="15" t="s">
        <v>54</v>
      </c>
      <c r="C31" s="17" t="s">
        <v>31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1"/>
    </row>
    <row r="32" spans="1:20" s="1" customFormat="1" ht="36" x14ac:dyDescent="0.2">
      <c r="A32" s="14" t="s">
        <v>55</v>
      </c>
      <c r="B32" s="15" t="s">
        <v>56</v>
      </c>
      <c r="C32" s="17" t="s">
        <v>31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1"/>
    </row>
    <row r="33" spans="1:20" s="1" customFormat="1" ht="60" x14ac:dyDescent="0.2">
      <c r="A33" s="14" t="s">
        <v>57</v>
      </c>
      <c r="B33" s="15" t="s">
        <v>58</v>
      </c>
      <c r="C33" s="17" t="s">
        <v>31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1"/>
    </row>
    <row r="34" spans="1:20" s="1" customFormat="1" ht="48" x14ac:dyDescent="0.2">
      <c r="A34" s="14" t="s">
        <v>59</v>
      </c>
      <c r="B34" s="15" t="s">
        <v>60</v>
      </c>
      <c r="C34" s="17" t="s">
        <v>31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1"/>
    </row>
    <row r="35" spans="1:20" s="1" customFormat="1" ht="48" x14ac:dyDescent="0.2">
      <c r="A35" s="14" t="s">
        <v>61</v>
      </c>
      <c r="B35" s="15" t="s">
        <v>62</v>
      </c>
      <c r="C35" s="17" t="s">
        <v>31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1"/>
    </row>
    <row r="36" spans="1:20" s="1" customFormat="1" ht="36" x14ac:dyDescent="0.2">
      <c r="A36" s="14" t="s">
        <v>63</v>
      </c>
      <c r="B36" s="15" t="s">
        <v>64</v>
      </c>
      <c r="C36" s="17" t="s">
        <v>31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1"/>
    </row>
    <row r="37" spans="1:20" s="1" customFormat="1" ht="108" x14ac:dyDescent="0.2">
      <c r="A37" s="14" t="s">
        <v>63</v>
      </c>
      <c r="B37" s="15" t="s">
        <v>65</v>
      </c>
      <c r="C37" s="17" t="s">
        <v>31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1"/>
    </row>
    <row r="38" spans="1:20" s="1" customFormat="1" ht="96" x14ac:dyDescent="0.2">
      <c r="A38" s="14" t="s">
        <v>63</v>
      </c>
      <c r="B38" s="15" t="s">
        <v>66</v>
      </c>
      <c r="C38" s="17" t="s">
        <v>31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1"/>
    </row>
    <row r="39" spans="1:20" s="1" customFormat="1" ht="96" x14ac:dyDescent="0.2">
      <c r="A39" s="14" t="s">
        <v>63</v>
      </c>
      <c r="B39" s="15" t="s">
        <v>67</v>
      </c>
      <c r="C39" s="17" t="s">
        <v>31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1"/>
    </row>
    <row r="40" spans="1:20" s="1" customFormat="1" ht="36" x14ac:dyDescent="0.2">
      <c r="A40" s="14" t="s">
        <v>68</v>
      </c>
      <c r="B40" s="15" t="s">
        <v>64</v>
      </c>
      <c r="C40" s="17" t="s">
        <v>31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1"/>
    </row>
    <row r="41" spans="1:20" s="1" customFormat="1" ht="108" x14ac:dyDescent="0.2">
      <c r="A41" s="14" t="s">
        <v>68</v>
      </c>
      <c r="B41" s="15" t="s">
        <v>65</v>
      </c>
      <c r="C41" s="17" t="s">
        <v>31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1"/>
    </row>
    <row r="42" spans="1:20" s="1" customFormat="1" ht="84" x14ac:dyDescent="0.2">
      <c r="A42" s="14" t="s">
        <v>69</v>
      </c>
      <c r="B42" s="15" t="s">
        <v>70</v>
      </c>
      <c r="C42" s="17" t="s">
        <v>31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1"/>
    </row>
    <row r="43" spans="1:20" s="1" customFormat="1" ht="84" x14ac:dyDescent="0.2">
      <c r="A43" s="14" t="s">
        <v>71</v>
      </c>
      <c r="B43" s="15" t="s">
        <v>72</v>
      </c>
      <c r="C43" s="17" t="s">
        <v>31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1"/>
    </row>
    <row r="44" spans="1:20" s="1" customFormat="1" ht="84" x14ac:dyDescent="0.2">
      <c r="A44" s="14" t="s">
        <v>73</v>
      </c>
      <c r="B44" s="15" t="s">
        <v>74</v>
      </c>
      <c r="C44" s="17" t="s">
        <v>31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1"/>
    </row>
    <row r="45" spans="1:20" s="1" customFormat="1" ht="36" x14ac:dyDescent="0.2">
      <c r="A45" s="14" t="s">
        <v>75</v>
      </c>
      <c r="B45" s="15" t="s">
        <v>76</v>
      </c>
      <c r="C45" s="17" t="s">
        <v>31</v>
      </c>
      <c r="D45" s="18">
        <f>D54</f>
        <v>34.51895300000001</v>
      </c>
      <c r="E45" s="18">
        <f t="shared" ref="E45:N45" si="5">E54</f>
        <v>31.085405000000005</v>
      </c>
      <c r="F45" s="18">
        <f t="shared" si="5"/>
        <v>3.4340999999999995</v>
      </c>
      <c r="G45" s="18">
        <f t="shared" si="5"/>
        <v>0.80279999999999996</v>
      </c>
      <c r="H45" s="18">
        <f t="shared" si="5"/>
        <v>0</v>
      </c>
      <c r="I45" s="18">
        <f t="shared" si="5"/>
        <v>0</v>
      </c>
      <c r="J45" s="18">
        <f t="shared" si="5"/>
        <v>0</v>
      </c>
      <c r="K45" s="18">
        <f t="shared" si="5"/>
        <v>0</v>
      </c>
      <c r="L45" s="18">
        <f t="shared" si="5"/>
        <v>0</v>
      </c>
      <c r="M45" s="18">
        <f t="shared" si="5"/>
        <v>0</v>
      </c>
      <c r="N45" s="18">
        <f t="shared" si="5"/>
        <v>0</v>
      </c>
      <c r="O45" s="18">
        <f t="shared" ref="O45" si="6">O54</f>
        <v>0.80279999999999996</v>
      </c>
      <c r="P45" s="18">
        <v>0</v>
      </c>
      <c r="Q45" s="18">
        <f>Q54</f>
        <v>0.80279999999999996</v>
      </c>
      <c r="R45" s="18">
        <f t="shared" ref="R45:S45" si="7">R54</f>
        <v>0</v>
      </c>
      <c r="S45" s="18">
        <f t="shared" si="7"/>
        <v>0</v>
      </c>
      <c r="T45" s="11"/>
    </row>
    <row r="46" spans="1:20" s="1" customFormat="1" ht="60" x14ac:dyDescent="0.2">
      <c r="A46" s="14" t="s">
        <v>77</v>
      </c>
      <c r="B46" s="15" t="s">
        <v>78</v>
      </c>
      <c r="C46" s="17" t="s">
        <v>31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1"/>
    </row>
    <row r="47" spans="1:20" s="1" customFormat="1" ht="36" x14ac:dyDescent="0.2">
      <c r="A47" s="14" t="s">
        <v>79</v>
      </c>
      <c r="B47" s="15" t="s">
        <v>80</v>
      </c>
      <c r="C47" s="17" t="s">
        <v>31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1"/>
    </row>
    <row r="48" spans="1:20" s="1" customFormat="1" ht="60" x14ac:dyDescent="0.2">
      <c r="A48" s="14" t="s">
        <v>81</v>
      </c>
      <c r="B48" s="15" t="s">
        <v>82</v>
      </c>
      <c r="C48" s="17" t="s">
        <v>31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1"/>
    </row>
    <row r="49" spans="1:20" s="1" customFormat="1" ht="48" x14ac:dyDescent="0.2">
      <c r="A49" s="14" t="s">
        <v>83</v>
      </c>
      <c r="B49" s="15" t="s">
        <v>84</v>
      </c>
      <c r="C49" s="17" t="s">
        <v>31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1"/>
    </row>
    <row r="50" spans="1:20" s="1" customFormat="1" ht="36" x14ac:dyDescent="0.2">
      <c r="A50" s="14" t="s">
        <v>85</v>
      </c>
      <c r="B50" s="15" t="s">
        <v>86</v>
      </c>
      <c r="C50" s="17" t="s">
        <v>31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1"/>
    </row>
    <row r="51" spans="1:20" s="1" customFormat="1" ht="48" x14ac:dyDescent="0.2">
      <c r="A51" s="14" t="s">
        <v>87</v>
      </c>
      <c r="B51" s="15" t="s">
        <v>88</v>
      </c>
      <c r="C51" s="17" t="s">
        <v>31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1"/>
    </row>
    <row r="52" spans="1:20" s="1" customFormat="1" ht="36" x14ac:dyDescent="0.2">
      <c r="A52" s="14" t="s">
        <v>89</v>
      </c>
      <c r="B52" s="15" t="s">
        <v>90</v>
      </c>
      <c r="C52" s="17" t="s">
        <v>31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1"/>
    </row>
    <row r="53" spans="1:20" s="1" customFormat="1" ht="36" x14ac:dyDescent="0.2">
      <c r="A53" s="14" t="s">
        <v>91</v>
      </c>
      <c r="B53" s="15" t="s">
        <v>92</v>
      </c>
      <c r="C53" s="17" t="s">
        <v>31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1"/>
    </row>
    <row r="54" spans="1:20" s="1" customFormat="1" ht="36" x14ac:dyDescent="0.2">
      <c r="A54" s="14" t="s">
        <v>93</v>
      </c>
      <c r="B54" s="15" t="s">
        <v>94</v>
      </c>
      <c r="C54" s="17" t="s">
        <v>31</v>
      </c>
      <c r="D54" s="18">
        <f>SUM(D55:D64)</f>
        <v>34.51895300000001</v>
      </c>
      <c r="E54" s="18">
        <f t="shared" ref="E54:N54" si="8">SUM(E55:E64)</f>
        <v>31.085405000000005</v>
      </c>
      <c r="F54" s="18">
        <f t="shared" si="8"/>
        <v>3.4340999999999995</v>
      </c>
      <c r="G54" s="18">
        <f>O54</f>
        <v>0.80279999999999996</v>
      </c>
      <c r="H54" s="18">
        <f t="shared" si="8"/>
        <v>0</v>
      </c>
      <c r="I54" s="18">
        <f t="shared" si="8"/>
        <v>0</v>
      </c>
      <c r="J54" s="18">
        <f t="shared" si="8"/>
        <v>0</v>
      </c>
      <c r="K54" s="18">
        <f t="shared" si="8"/>
        <v>0</v>
      </c>
      <c r="L54" s="18">
        <f t="shared" si="8"/>
        <v>0</v>
      </c>
      <c r="M54" s="18">
        <f t="shared" si="8"/>
        <v>0</v>
      </c>
      <c r="N54" s="18">
        <f t="shared" si="8"/>
        <v>0</v>
      </c>
      <c r="O54" s="18">
        <f t="shared" ref="O54" si="9">SUM(O55:O64)</f>
        <v>0.80279999999999996</v>
      </c>
      <c r="P54" s="20">
        <v>0</v>
      </c>
      <c r="Q54" s="18">
        <f>SUM(Q55:Q64)</f>
        <v>0.80279999999999996</v>
      </c>
      <c r="R54" s="18">
        <f>SUM(R55:R64)</f>
        <v>0</v>
      </c>
      <c r="S54" s="18">
        <v>0</v>
      </c>
      <c r="T54" s="11"/>
    </row>
    <row r="55" spans="1:20" s="1" customFormat="1" ht="36" x14ac:dyDescent="0.2">
      <c r="A55" s="13" t="s">
        <v>95</v>
      </c>
      <c r="B55" s="15" t="s">
        <v>96</v>
      </c>
      <c r="C55" s="13" t="s">
        <v>97</v>
      </c>
      <c r="D55" s="18">
        <v>0.2676</v>
      </c>
      <c r="E55" s="18">
        <v>0</v>
      </c>
      <c r="F55" s="18">
        <f>D55-E55</f>
        <v>0.2676</v>
      </c>
      <c r="G55" s="18">
        <f t="shared" ref="G55:G56" si="10">O55</f>
        <v>0.2676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f>0.2676</f>
        <v>0.2676</v>
      </c>
      <c r="P55" s="18">
        <v>0</v>
      </c>
      <c r="Q55" s="18">
        <f>F55</f>
        <v>0.2676</v>
      </c>
      <c r="R55" s="18">
        <v>0</v>
      </c>
      <c r="S55" s="18">
        <f>E55/D55</f>
        <v>0</v>
      </c>
      <c r="T55" s="12"/>
    </row>
    <row r="56" spans="1:20" s="1" customFormat="1" ht="72" x14ac:dyDescent="0.2">
      <c r="A56" s="13" t="s">
        <v>98</v>
      </c>
      <c r="B56" s="15" t="s">
        <v>99</v>
      </c>
      <c r="C56" s="13" t="s">
        <v>100</v>
      </c>
      <c r="D56" s="18">
        <v>2.6307480000000001</v>
      </c>
      <c r="E56" s="18">
        <v>0</v>
      </c>
      <c r="F56" s="18">
        <v>2.6313</v>
      </c>
      <c r="G56" s="18">
        <f t="shared" si="10"/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22">
        <v>0</v>
      </c>
      <c r="Q56" s="18">
        <v>0</v>
      </c>
      <c r="R56" s="18">
        <v>0</v>
      </c>
      <c r="S56" s="18">
        <v>0</v>
      </c>
      <c r="T56" s="12"/>
    </row>
    <row r="57" spans="1:20" s="1" customFormat="1" ht="72" x14ac:dyDescent="0.2">
      <c r="A57" s="13" t="s">
        <v>101</v>
      </c>
      <c r="B57" s="15" t="s">
        <v>102</v>
      </c>
      <c r="C57" s="13" t="s">
        <v>103</v>
      </c>
      <c r="D57" s="18">
        <v>4.0315700000000003</v>
      </c>
      <c r="E57" s="18">
        <f>D57</f>
        <v>4.0315700000000003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 t="shared" ref="O57:Q64" si="11">F57</f>
        <v>0</v>
      </c>
      <c r="R57" s="18">
        <f t="shared" ref="R57:R62" si="12">E57-D57</f>
        <v>0</v>
      </c>
      <c r="S57" s="18"/>
      <c r="T57" s="12"/>
    </row>
    <row r="58" spans="1:20" s="1" customFormat="1" ht="60" x14ac:dyDescent="0.2">
      <c r="A58" s="13" t="s">
        <v>104</v>
      </c>
      <c r="B58" s="15" t="s">
        <v>105</v>
      </c>
      <c r="C58" s="13" t="s">
        <v>106</v>
      </c>
      <c r="D58" s="18">
        <v>5.1456280000000003</v>
      </c>
      <c r="E58" s="18">
        <f t="shared" ref="E58:E62" si="13">D58</f>
        <v>5.1456280000000003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f t="shared" si="11"/>
        <v>0</v>
      </c>
      <c r="R58" s="18">
        <f t="shared" si="12"/>
        <v>0</v>
      </c>
      <c r="S58" s="18"/>
      <c r="T58" s="12"/>
    </row>
    <row r="59" spans="1:20" s="1" customFormat="1" ht="60" x14ac:dyDescent="0.2">
      <c r="A59" s="13" t="s">
        <v>107</v>
      </c>
      <c r="B59" s="15" t="s">
        <v>108</v>
      </c>
      <c r="C59" s="13" t="s">
        <v>109</v>
      </c>
      <c r="D59" s="18">
        <v>10.761950000000001</v>
      </c>
      <c r="E59" s="18">
        <f t="shared" si="13"/>
        <v>10.761950000000001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f t="shared" si="11"/>
        <v>0</v>
      </c>
      <c r="R59" s="18">
        <f t="shared" si="12"/>
        <v>0</v>
      </c>
      <c r="S59" s="18"/>
      <c r="T59" s="12"/>
    </row>
    <row r="60" spans="1:20" s="1" customFormat="1" ht="72" x14ac:dyDescent="0.2">
      <c r="A60" s="13" t="s">
        <v>110</v>
      </c>
      <c r="B60" s="15" t="s">
        <v>111</v>
      </c>
      <c r="C60" s="13" t="s">
        <v>112</v>
      </c>
      <c r="D60" s="18">
        <v>2.8736190000000001</v>
      </c>
      <c r="E60" s="18">
        <f t="shared" si="13"/>
        <v>2.8736190000000001</v>
      </c>
      <c r="F60" s="18">
        <f t="shared" ref="F60:F71" si="14">D60-E60</f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f t="shared" si="11"/>
        <v>0</v>
      </c>
      <c r="R60" s="18">
        <f t="shared" si="12"/>
        <v>0</v>
      </c>
      <c r="S60" s="18"/>
      <c r="T60" s="12"/>
    </row>
    <row r="61" spans="1:20" s="1" customFormat="1" ht="72" x14ac:dyDescent="0.2">
      <c r="A61" s="13" t="s">
        <v>113</v>
      </c>
      <c r="B61" s="15" t="s">
        <v>114</v>
      </c>
      <c r="C61" s="13" t="s">
        <v>115</v>
      </c>
      <c r="D61" s="18">
        <v>5.5991489999999997</v>
      </c>
      <c r="E61" s="18">
        <f t="shared" si="13"/>
        <v>5.5991489999999997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f t="shared" si="11"/>
        <v>0</v>
      </c>
      <c r="R61" s="18">
        <f t="shared" si="12"/>
        <v>0</v>
      </c>
      <c r="S61" s="18"/>
      <c r="T61" s="12"/>
    </row>
    <row r="62" spans="1:20" s="1" customFormat="1" ht="72" x14ac:dyDescent="0.2">
      <c r="A62" s="13" t="s">
        <v>116</v>
      </c>
      <c r="B62" s="15" t="s">
        <v>117</v>
      </c>
      <c r="C62" s="13" t="s">
        <v>118</v>
      </c>
      <c r="D62" s="18">
        <v>2.673489</v>
      </c>
      <c r="E62" s="18">
        <f t="shared" si="13"/>
        <v>2.673489</v>
      </c>
      <c r="F62" s="18">
        <f>D62-E62</f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f t="shared" si="11"/>
        <v>0</v>
      </c>
      <c r="R62" s="18">
        <f t="shared" si="12"/>
        <v>0</v>
      </c>
      <c r="S62" s="18"/>
      <c r="T62" s="12"/>
    </row>
    <row r="63" spans="1:20" s="1" customFormat="1" ht="36" x14ac:dyDescent="0.2">
      <c r="A63" s="13" t="s">
        <v>119</v>
      </c>
      <c r="B63" s="15" t="s">
        <v>120</v>
      </c>
      <c r="C63" s="13" t="s">
        <v>121</v>
      </c>
      <c r="D63" s="18">
        <v>0.2676</v>
      </c>
      <c r="E63" s="18">
        <v>0</v>
      </c>
      <c r="F63" s="18">
        <f t="shared" si="14"/>
        <v>0.2676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f t="shared" si="11"/>
        <v>0.2676</v>
      </c>
      <c r="P63" s="18">
        <v>0</v>
      </c>
      <c r="Q63" s="18">
        <f t="shared" si="11"/>
        <v>0.2676</v>
      </c>
      <c r="R63" s="18">
        <v>0</v>
      </c>
      <c r="S63" s="18">
        <f t="shared" ref="S63:S64" si="15">E63/D63</f>
        <v>0</v>
      </c>
      <c r="T63" s="12"/>
    </row>
    <row r="64" spans="1:20" s="1" customFormat="1" ht="24" x14ac:dyDescent="0.2">
      <c r="A64" s="13" t="s">
        <v>122</v>
      </c>
      <c r="B64" s="15" t="s">
        <v>123</v>
      </c>
      <c r="C64" s="13" t="s">
        <v>124</v>
      </c>
      <c r="D64" s="18">
        <v>0.2676</v>
      </c>
      <c r="E64" s="18">
        <v>0</v>
      </c>
      <c r="F64" s="18">
        <f t="shared" si="14"/>
        <v>0.2676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f t="shared" si="11"/>
        <v>0.2676</v>
      </c>
      <c r="P64" s="18">
        <v>0</v>
      </c>
      <c r="Q64" s="18">
        <f t="shared" si="11"/>
        <v>0.2676</v>
      </c>
      <c r="R64" s="18">
        <v>0</v>
      </c>
      <c r="S64" s="18">
        <f t="shared" si="15"/>
        <v>0</v>
      </c>
      <c r="T64" s="12"/>
    </row>
    <row r="65" spans="1:20" s="1" customFormat="1" ht="24" x14ac:dyDescent="0.2">
      <c r="A65" s="13" t="s">
        <v>125</v>
      </c>
      <c r="B65" s="15" t="s">
        <v>126</v>
      </c>
      <c r="C65" s="13" t="s">
        <v>31</v>
      </c>
      <c r="D65" s="18">
        <f>D66+D67</f>
        <v>10.231879999999999</v>
      </c>
      <c r="E65" s="18">
        <f>E66+E67</f>
        <v>10.231879999999999</v>
      </c>
      <c r="F65" s="18">
        <f>F66+F67</f>
        <v>0</v>
      </c>
      <c r="G65" s="18">
        <f t="shared" ref="G65:S65" si="16">G71</f>
        <v>0</v>
      </c>
      <c r="H65" s="18">
        <f>H67</f>
        <v>0</v>
      </c>
      <c r="I65" s="18">
        <f t="shared" si="16"/>
        <v>0</v>
      </c>
      <c r="J65" s="18">
        <f t="shared" si="16"/>
        <v>0</v>
      </c>
      <c r="K65" s="18">
        <f t="shared" si="16"/>
        <v>0</v>
      </c>
      <c r="L65" s="18">
        <f t="shared" si="16"/>
        <v>0</v>
      </c>
      <c r="M65" s="18">
        <f t="shared" si="16"/>
        <v>0</v>
      </c>
      <c r="N65" s="18">
        <f t="shared" si="16"/>
        <v>0</v>
      </c>
      <c r="O65" s="18">
        <f t="shared" si="16"/>
        <v>0</v>
      </c>
      <c r="P65" s="18">
        <f>P67</f>
        <v>0</v>
      </c>
      <c r="Q65" s="18">
        <f>Q71</f>
        <v>0</v>
      </c>
      <c r="R65" s="18">
        <f t="shared" si="16"/>
        <v>0</v>
      </c>
      <c r="S65" s="18">
        <f t="shared" si="16"/>
        <v>0</v>
      </c>
      <c r="T65" s="12"/>
    </row>
    <row r="66" spans="1:20" s="1" customFormat="1" ht="24" x14ac:dyDescent="0.2">
      <c r="A66" s="13" t="s">
        <v>127</v>
      </c>
      <c r="B66" s="15" t="s">
        <v>128</v>
      </c>
      <c r="C66" s="13" t="s">
        <v>31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2"/>
    </row>
    <row r="67" spans="1:20" s="1" customFormat="1" ht="24" x14ac:dyDescent="0.2">
      <c r="A67" s="13" t="s">
        <v>129</v>
      </c>
      <c r="B67" s="15" t="s">
        <v>130</v>
      </c>
      <c r="C67" s="13" t="s">
        <v>31</v>
      </c>
      <c r="D67" s="18">
        <f>D68+D69+D70+D71</f>
        <v>10.231879999999999</v>
      </c>
      <c r="E67" s="18">
        <f>E68+E69+E70+E71</f>
        <v>10.231879999999999</v>
      </c>
      <c r="F67" s="18">
        <f>F68+F69+F70+F71</f>
        <v>0</v>
      </c>
      <c r="G67" s="18">
        <f t="shared" ref="G67:R67" si="17">G71</f>
        <v>0</v>
      </c>
      <c r="H67" s="18">
        <f>H68+H70+H71</f>
        <v>0</v>
      </c>
      <c r="I67" s="18">
        <f t="shared" si="17"/>
        <v>0</v>
      </c>
      <c r="J67" s="18">
        <f t="shared" si="17"/>
        <v>0</v>
      </c>
      <c r="K67" s="18">
        <f t="shared" si="17"/>
        <v>0</v>
      </c>
      <c r="L67" s="18">
        <f t="shared" si="17"/>
        <v>0</v>
      </c>
      <c r="M67" s="18">
        <f t="shared" si="17"/>
        <v>0</v>
      </c>
      <c r="N67" s="18">
        <f t="shared" si="17"/>
        <v>0</v>
      </c>
      <c r="O67" s="18">
        <f t="shared" si="17"/>
        <v>0</v>
      </c>
      <c r="P67" s="18">
        <f>P68+P70+P71</f>
        <v>0</v>
      </c>
      <c r="Q67" s="18">
        <f t="shared" si="17"/>
        <v>0</v>
      </c>
      <c r="R67" s="18">
        <f t="shared" si="17"/>
        <v>0</v>
      </c>
      <c r="S67" s="18">
        <f>S71</f>
        <v>0</v>
      </c>
      <c r="T67" s="12"/>
    </row>
    <row r="68" spans="1:20" s="1" customFormat="1" ht="12" x14ac:dyDescent="0.2">
      <c r="A68" s="13" t="s">
        <v>132</v>
      </c>
      <c r="B68" s="15" t="s">
        <v>140</v>
      </c>
      <c r="C68" s="13" t="s">
        <v>131</v>
      </c>
      <c r="D68" s="18">
        <v>3.14</v>
      </c>
      <c r="E68" s="18">
        <v>3.14</v>
      </c>
      <c r="F68" s="18">
        <f t="shared" ref="F68" si="18">D68-E68</f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f>O68-P68</f>
        <v>0</v>
      </c>
      <c r="S68" s="18"/>
      <c r="T68" s="12"/>
    </row>
    <row r="69" spans="1:20" s="1" customFormat="1" ht="12" x14ac:dyDescent="0.2">
      <c r="A69" s="13" t="s">
        <v>133</v>
      </c>
      <c r="B69" s="15" t="s">
        <v>141</v>
      </c>
      <c r="C69" s="13" t="s">
        <v>137</v>
      </c>
      <c r="D69" s="18">
        <v>6.0168799999999996</v>
      </c>
      <c r="E69" s="18">
        <v>6.0168799999999996</v>
      </c>
      <c r="F69" s="18">
        <f t="shared" ref="F69" si="19">D69-E69</f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f t="shared" ref="Q69" si="20">F69</f>
        <v>0</v>
      </c>
      <c r="R69" s="18">
        <v>0</v>
      </c>
      <c r="S69" s="18"/>
      <c r="T69" s="12"/>
    </row>
    <row r="70" spans="1:20" s="1" customFormat="1" ht="72" x14ac:dyDescent="0.2">
      <c r="A70" s="13" t="s">
        <v>134</v>
      </c>
      <c r="B70" s="15" t="s">
        <v>135</v>
      </c>
      <c r="C70" s="13" t="s">
        <v>138</v>
      </c>
      <c r="D70" s="18">
        <v>0.49399999999999999</v>
      </c>
      <c r="E70" s="18">
        <v>0.49399999999999999</v>
      </c>
      <c r="F70" s="18">
        <f t="shared" ref="F70" si="21">D70-E70</f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/>
      <c r="T70" s="12"/>
    </row>
    <row r="71" spans="1:20" s="1" customFormat="1" ht="72" x14ac:dyDescent="0.2">
      <c r="A71" s="13" t="s">
        <v>139</v>
      </c>
      <c r="B71" s="15" t="s">
        <v>136</v>
      </c>
      <c r="C71" s="13" t="s">
        <v>142</v>
      </c>
      <c r="D71" s="18">
        <v>0.58099999999999996</v>
      </c>
      <c r="E71" s="18">
        <v>0.58099999999999996</v>
      </c>
      <c r="F71" s="18">
        <f t="shared" si="14"/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/>
      <c r="T71" s="12"/>
    </row>
  </sheetData>
  <mergeCells count="26">
    <mergeCell ref="G7:O7"/>
    <mergeCell ref="R2:T2"/>
    <mergeCell ref="A3:T3"/>
    <mergeCell ref="G4:H4"/>
    <mergeCell ref="J4:K4"/>
    <mergeCell ref="G6:O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39370078740157483" right="0.39370078740157483" top="0.78740157480314965" bottom="0.39370078740157483" header="0.19685039370078741" footer="0.19685039370078741"/>
  <pageSetup paperSize="8" scale="8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2020-05-14T09:39:43Z</dcterms:created>
  <dcterms:modified xsi:type="dcterms:W3CDTF">2024-10-22T09:56:34Z</dcterms:modified>
</cp:coreProperties>
</file>