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045" tabRatio="1000" activeTab="1"/>
  </bookViews>
  <sheets>
    <sheet name="стаки за ед.макс.мощн." sheetId="1" r:id="rId1"/>
    <sheet name="стандартиз.тариф.став" sheetId="2" r:id="rId2"/>
  </sheets>
  <definedNames/>
  <calcPr fullCalcOnLoad="1"/>
</workbook>
</file>

<file path=xl/comments1.xml><?xml version="1.0" encoding="utf-8"?>
<comments xmlns="http://schemas.openxmlformats.org/spreadsheetml/2006/main">
  <authors>
    <author>Каримова Лидия Сергеевна</author>
  </authors>
  <commentList>
    <comment ref="B48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
</t>
        </r>
      </text>
    </comment>
    <comment ref="B62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</t>
        </r>
      </text>
    </comment>
  </commentList>
</comments>
</file>

<file path=xl/sharedStrings.xml><?xml version="1.0" encoding="utf-8"?>
<sst xmlns="http://schemas.openxmlformats.org/spreadsheetml/2006/main" count="262" uniqueCount="157">
  <si>
    <t>1.1</t>
  </si>
  <si>
    <t>1.2</t>
  </si>
  <si>
    <t>1.3</t>
  </si>
  <si>
    <t>1.4</t>
  </si>
  <si>
    <t>1.1.</t>
  </si>
  <si>
    <t>2.</t>
  </si>
  <si>
    <t>1.</t>
  </si>
  <si>
    <t>2.1.</t>
  </si>
  <si>
    <t>3.</t>
  </si>
  <si>
    <t>3.1.</t>
  </si>
  <si>
    <t>3.2.</t>
  </si>
  <si>
    <t>3.3.</t>
  </si>
  <si>
    <t>3.4.</t>
  </si>
  <si>
    <t>3.5.</t>
  </si>
  <si>
    <t>2.2.</t>
  </si>
  <si>
    <t>2.3.</t>
  </si>
  <si>
    <t>фонд заработной платы</t>
  </si>
  <si>
    <t>1.2.</t>
  </si>
  <si>
    <t>1.5.</t>
  </si>
  <si>
    <t>Фактические действия по присоединению и обеспечению работы Устройств в электрической сети</t>
  </si>
  <si>
    <t>1.6.</t>
  </si>
  <si>
    <t>4.</t>
  </si>
  <si>
    <t>Наименование мероприятий</t>
  </si>
  <si>
    <t>есн</t>
  </si>
  <si>
    <t>автотранспорт</t>
  </si>
  <si>
    <t>выплаты соц.характера</t>
  </si>
  <si>
    <t>прочие</t>
  </si>
  <si>
    <t>2.4.</t>
  </si>
  <si>
    <t>2.5.</t>
  </si>
  <si>
    <t>2.6.</t>
  </si>
  <si>
    <t>2.7.</t>
  </si>
  <si>
    <t>3.6.</t>
  </si>
  <si>
    <t>3.7.</t>
  </si>
  <si>
    <t>3.8.</t>
  </si>
  <si>
    <t>3.9.</t>
  </si>
  <si>
    <t>услуги кредитных организаций</t>
  </si>
  <si>
    <t>2.8.</t>
  </si>
  <si>
    <t>общепроизводственные и общехозяйственные расходы</t>
  </si>
  <si>
    <t>к методическим указаниям по определению размера платы за технологическое присоединение к электрическим сетям, утвержденных приказом ФСТ России от 21.08.2009г. №201-э/1.</t>
  </si>
  <si>
    <t>ПРИЛОЖЕНИЕ № 2</t>
  </si>
  <si>
    <t>прямые</t>
  </si>
  <si>
    <t>итого прямых</t>
  </si>
  <si>
    <t>налог на прибыль</t>
  </si>
  <si>
    <t>5.</t>
  </si>
  <si>
    <t>6.</t>
  </si>
  <si>
    <t xml:space="preserve">прочие налоги </t>
  </si>
  <si>
    <t>материалы (канц.товары)</t>
  </si>
  <si>
    <t xml:space="preserve">материалы </t>
  </si>
  <si>
    <t>1.6</t>
  </si>
  <si>
    <t>Разработка сетевой организацией проектной документации по строительству "последней мили"</t>
  </si>
  <si>
    <t>-</t>
  </si>
  <si>
    <t>Выполнение сетевой организацией, мероприятий, связанных со строительством "последней мили"</t>
  </si>
  <si>
    <t>3.1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</si>
  <si>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</si>
  <si>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</si>
  <si>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</si>
  <si>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3.2</t>
  </si>
  <si>
    <t>3.3</t>
  </si>
  <si>
    <t>3.4</t>
  </si>
  <si>
    <t>3.5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</si>
  <si>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</si>
  <si>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</si>
  <si>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 xml:space="preserve">Участие в осмотре должностным лицом Ростехнадзора присоединяемых Устройств Заявителя </t>
  </si>
  <si>
    <t>Разбивка НВВ согласно приложению 1 по каждому мероприятию (руб.)</t>
  </si>
  <si>
    <t>Объем максимальной мощности (кВт)</t>
  </si>
  <si>
    <t>Ставки для расчета платы по каждому мероприятию (руб./кВт)</t>
  </si>
  <si>
    <t>№                                  п/п</t>
  </si>
  <si>
    <t>Приложение №2                                      к Методическим указаниям по определению размера платы за технологическое присоединение к электрическим сетям, утвержденным приказом ФСТ от 11.09.2012 №209-э/1</t>
  </si>
  <si>
    <t>Подготовка и выдача сетевой организацией технических условий Заявителю ( ТУ)</t>
  </si>
  <si>
    <t>Проверка сетевой организацией выполнения Заявителем ТУ</t>
  </si>
  <si>
    <t>4.2</t>
  </si>
  <si>
    <t>4.1</t>
  </si>
  <si>
    <t xml:space="preserve">на уровне напряжения 0,4 кВ </t>
  </si>
  <si>
    <t xml:space="preserve">на уровне напряжения 6 (10) кВ </t>
  </si>
  <si>
    <t xml:space="preserve">Стоимость мероприятий, 
осуществляемых при технологическом присоединении единицы мощности (1 кВт) руб./кВт                                                к электрическим сетям  ООО «Газпром энерго» (Сургутский филиал) энергопринимающих устройств                                                     </t>
  </si>
  <si>
    <t>6.1</t>
  </si>
  <si>
    <t>6.2</t>
  </si>
  <si>
    <t>Стандартизированные тарифные ставки для расчета платы за технологическое</t>
  </si>
  <si>
    <t>п/п</t>
  </si>
  <si>
    <t>Стандартизированные тарифные ставки платы за технологическое присоединение к электрическим сетям</t>
  </si>
  <si>
    <t>Наименование ставки</t>
  </si>
  <si>
    <t>Единица измерения</t>
  </si>
  <si>
    <t>Ставка платы (без НДС)</t>
  </si>
  <si>
    <t>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текущих ценах (С1)</t>
  </si>
  <si>
    <t>на уровне напряжения 0,4 кВ</t>
  </si>
  <si>
    <t>С1</t>
  </si>
  <si>
    <t>руб./кВт</t>
  </si>
  <si>
    <t>на уровне напряжения 6 (10) кВ</t>
  </si>
  <si>
    <t>Ставка на покрытие расходов сетевой организации на строительство воздушных линий электропередачи в ценах 2001 года (С2)</t>
  </si>
  <si>
    <t>С2</t>
  </si>
  <si>
    <t>руб./км</t>
  </si>
  <si>
    <t>ВЛ 0,4 кВ проводом А-50 магистраль+16 мм2 ответствления</t>
  </si>
  <si>
    <t>ВЛ 0,4 кВ проводом А-25 магистраль+16 мм2 ответствления</t>
  </si>
  <si>
    <t>ВЛ 10 кВ марки СИП-3 сечением 50 мм2</t>
  </si>
  <si>
    <t>ВЛ 10 кВ марки СИП-3 сечением 70 мм2</t>
  </si>
  <si>
    <t>ВЛ 10 кВ марки СИП-3 сечением 70 мм2 в две цепи</t>
  </si>
  <si>
    <t>ВЛ 10 кВ марки А-50</t>
  </si>
  <si>
    <t>ВЛ 10 кВ марки А-70</t>
  </si>
  <si>
    <t>2.9.</t>
  </si>
  <si>
    <t>ВЛ 10 кВ марки А-70 в две цепи</t>
  </si>
  <si>
    <t>Ставка на покрытие расходов сетевой организации на строительство кабельных линий электропередачи в ценах 2001 года (С3)</t>
  </si>
  <si>
    <t>КЛ 0,4 кВ до 50 мм2 (марки ААБлУ, ААБ2лУ,  ААШвУ, ААШпУ), в траншее</t>
  </si>
  <si>
    <t>С3</t>
  </si>
  <si>
    <t>КЛ 0,4 кВ от 50 мм2 до 100 мм2 (марки ААБлУ, ААБ2лУ,  ААШвУ, ААШпУ), в траншее</t>
  </si>
  <si>
    <t>КЛ 10 кВ (сшитый полиэтилен до 3(1х150/35)) в траншее</t>
  </si>
  <si>
    <t>КЛ 10 кВ (сшитый полиэтилен от 3(1х150/35) до 3(1х240)) в траншее</t>
  </si>
  <si>
    <t>КЛ 10 кВ (сшитый полиэтилен до 3(1х150/35)) два кабеля в траншее</t>
  </si>
  <si>
    <t>КЛ 10 кВ (сшитый полиэтилен от 3(1х150/35) до 3(1х240)) два кабеля в траншее</t>
  </si>
  <si>
    <t>Ставка на покрытие расходов сетевой организации на строительство подстанций в ценах 2001 года (С4)</t>
  </si>
  <si>
    <t>4.1.</t>
  </si>
  <si>
    <t>КТП-10/0,4 кВ, 40 кВА</t>
  </si>
  <si>
    <t>С4</t>
  </si>
  <si>
    <t>4.2.</t>
  </si>
  <si>
    <t>КТП-10/0,4 кВ, 63 кВА</t>
  </si>
  <si>
    <t>4.3.</t>
  </si>
  <si>
    <t>КТП-10/0,4 кВ, 100 кВА</t>
  </si>
  <si>
    <t>4.4.</t>
  </si>
  <si>
    <t>КТП-10/0,4 кВ, 160 кВА</t>
  </si>
  <si>
    <t>4.5.</t>
  </si>
  <si>
    <t>КТП-10/0,4 кВ, 250 кВА</t>
  </si>
  <si>
    <t>4.6.</t>
  </si>
  <si>
    <t>КТП-10/0,4 кВ, 400 кВА</t>
  </si>
  <si>
    <t>4.7.</t>
  </si>
  <si>
    <t>КТП-10/0,4 кВ, 630 кВА</t>
  </si>
  <si>
    <t>4.8.</t>
  </si>
  <si>
    <t>КТП-10/0,4 кВ, 1000 кВА</t>
  </si>
  <si>
    <t>4.9.</t>
  </si>
  <si>
    <t>КТП-10/0,4 кВ, 2х250 кВА</t>
  </si>
  <si>
    <t>4.10.</t>
  </si>
  <si>
    <t>КТП-10/0,4 кВ, 2х400 кВА</t>
  </si>
  <si>
    <t>4.11.</t>
  </si>
  <si>
    <t>КТП-10/0,4 кВ, 2х630 кВА</t>
  </si>
  <si>
    <t>4.12.</t>
  </si>
  <si>
    <t>БКТП-10/0,4 кВ, 2х630 кВА</t>
  </si>
  <si>
    <t>4.13.</t>
  </si>
  <si>
    <t>4.14.</t>
  </si>
  <si>
    <t>(на территории Тюменской области)</t>
  </si>
  <si>
    <r>
      <t>ВЛ 0,4 кВ проводом СИП-2 50 мм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магистраль+16 мм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ответствления</t>
    </r>
  </si>
  <si>
    <t xml:space="preserve">присоединение к электрическим сетям Сургутского филиала ООО "Газпром энерго" </t>
  </si>
  <si>
    <t>энергопринимающих устройств заявителей на 2014 год</t>
  </si>
  <si>
    <t>БКТП-10/0,4 кВ, 2х1000 кВА</t>
  </si>
  <si>
    <t>БКТП-10/0,4 кВ, 2х1250 кВА</t>
  </si>
  <si>
    <t>заявителей (по одному источнику питания) на 2014 год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</si>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</sst>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0.00000"/>
    <numFmt numFmtId="169" formatCode="0.0000"/>
    <numFmt numFmtId="170" formatCode="0.000000"/>
    <numFmt numFmtId="171" formatCode="0.00000000"/>
    <numFmt numFmtId="172" formatCode="0.0000000"/>
    <numFmt numFmtId="173" formatCode="#,##0.0000000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E+00"/>
    <numFmt numFmtId="180" formatCode="0.000E+00"/>
    <numFmt numFmtId="181" formatCode="0.0E+00"/>
    <numFmt numFmtId="182" formatCode="0E+00"/>
    <numFmt numFmtId="183" formatCode="0.000000000"/>
    <numFmt numFmtId="184" formatCode="0.0000000000"/>
  </numFmts>
  <fonts count="49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74"/>
  <sheetViews>
    <sheetView zoomScale="80" zoomScaleNormal="80" zoomScalePageLayoutView="0" workbookViewId="0" topLeftCell="A33">
      <selection activeCell="C78" sqref="C78"/>
    </sheetView>
  </sheetViews>
  <sheetFormatPr defaultColWidth="9.00390625" defaultRowHeight="12.75"/>
  <cols>
    <col min="1" max="1" width="6.625" style="5" customWidth="1"/>
    <col min="2" max="2" width="48.125" style="6" customWidth="1"/>
    <col min="3" max="3" width="23.25390625" style="7" customWidth="1"/>
    <col min="4" max="4" width="14.875" style="6" customWidth="1"/>
    <col min="5" max="5" width="18.00390625" style="6" customWidth="1"/>
    <col min="6" max="7" width="13.25390625" style="6" bestFit="1" customWidth="1"/>
    <col min="8" max="16384" width="9.125" style="6" customWidth="1"/>
  </cols>
  <sheetData>
    <row r="1" spans="1:5" ht="15.75" hidden="1">
      <c r="A1" s="17"/>
      <c r="B1" s="16"/>
      <c r="C1" s="16" t="s">
        <v>39</v>
      </c>
      <c r="D1" s="16"/>
      <c r="E1" s="16"/>
    </row>
    <row r="2" spans="1:5" ht="78" customHeight="1" hidden="1">
      <c r="A2" s="17"/>
      <c r="B2" s="16"/>
      <c r="C2" s="16" t="s">
        <v>38</v>
      </c>
      <c r="D2" s="16"/>
      <c r="E2" s="16"/>
    </row>
    <row r="3" spans="1:6" ht="110.25" customHeight="1">
      <c r="A3" s="17"/>
      <c r="B3" s="16"/>
      <c r="C3" s="16"/>
      <c r="D3" s="49" t="s">
        <v>67</v>
      </c>
      <c r="E3" s="50"/>
      <c r="F3" s="24"/>
    </row>
    <row r="4" spans="1:6" ht="14.25" customHeight="1">
      <c r="A4" s="17"/>
      <c r="B4" s="16"/>
      <c r="C4" s="16"/>
      <c r="D4" s="4"/>
      <c r="E4" s="27"/>
      <c r="F4" s="24"/>
    </row>
    <row r="5" spans="1:5" s="28" customFormat="1" ht="58.5" customHeight="1">
      <c r="A5" s="51" t="s">
        <v>74</v>
      </c>
      <c r="B5" s="51"/>
      <c r="C5" s="51"/>
      <c r="D5" s="52"/>
      <c r="E5" s="52"/>
    </row>
    <row r="6" spans="1:5" s="28" customFormat="1" ht="15.75">
      <c r="A6" s="51" t="s">
        <v>142</v>
      </c>
      <c r="B6" s="55"/>
      <c r="C6" s="55"/>
      <c r="D6" s="55"/>
      <c r="E6" s="55"/>
    </row>
    <row r="7" spans="1:5" ht="15.75">
      <c r="A7" s="51" t="s">
        <v>136</v>
      </c>
      <c r="B7" s="52"/>
      <c r="C7" s="52"/>
      <c r="D7" s="52"/>
      <c r="E7" s="52"/>
    </row>
    <row r="8" spans="1:5" ht="15.75">
      <c r="A8" s="18"/>
      <c r="B8" s="18"/>
      <c r="C8" s="19"/>
      <c r="D8" s="18"/>
      <c r="E8" s="18"/>
    </row>
    <row r="9" spans="1:5" ht="78.75">
      <c r="A9" s="12" t="s">
        <v>66</v>
      </c>
      <c r="B9" s="12" t="s">
        <v>22</v>
      </c>
      <c r="C9" s="12" t="s">
        <v>63</v>
      </c>
      <c r="D9" s="12" t="s">
        <v>64</v>
      </c>
      <c r="E9" s="12" t="s">
        <v>65</v>
      </c>
    </row>
    <row r="10" spans="1:5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5" ht="43.5" customHeight="1">
      <c r="A11" s="20" t="s">
        <v>6</v>
      </c>
      <c r="B11" s="13" t="s">
        <v>68</v>
      </c>
      <c r="C11" s="14"/>
      <c r="D11" s="3"/>
      <c r="E11" s="14"/>
    </row>
    <row r="12" spans="1:5" ht="15.75" hidden="1">
      <c r="A12" s="21" t="s">
        <v>0</v>
      </c>
      <c r="B12" s="13" t="s">
        <v>46</v>
      </c>
      <c r="C12" s="3" t="e">
        <f>#REF!</f>
        <v>#REF!</v>
      </c>
      <c r="D12" s="12"/>
      <c r="E12" s="14"/>
    </row>
    <row r="13" spans="1:7" ht="15.75" hidden="1">
      <c r="A13" s="21" t="s">
        <v>1</v>
      </c>
      <c r="B13" s="13" t="s">
        <v>16</v>
      </c>
      <c r="C13" s="3" t="e">
        <f>#REF!</f>
        <v>#REF!</v>
      </c>
      <c r="D13" s="12"/>
      <c r="E13" s="14"/>
      <c r="F13" s="8" t="e">
        <f>#REF!</f>
        <v>#REF!</v>
      </c>
      <c r="G13" s="6" t="e">
        <f>F13-E13/1000</f>
        <v>#REF!</v>
      </c>
    </row>
    <row r="14" spans="1:7" ht="15.75" hidden="1">
      <c r="A14" s="21" t="s">
        <v>2</v>
      </c>
      <c r="B14" s="13" t="s">
        <v>23</v>
      </c>
      <c r="C14" s="3" t="e">
        <f>C13*30%</f>
        <v>#REF!</v>
      </c>
      <c r="D14" s="12"/>
      <c r="E14" s="14"/>
      <c r="F14" s="8" t="e">
        <f>#REF!</f>
        <v>#REF!</v>
      </c>
      <c r="G14" s="6" t="e">
        <f>F14-E14/1000</f>
        <v>#REF!</v>
      </c>
    </row>
    <row r="15" spans="1:7" ht="15.75" hidden="1">
      <c r="A15" s="21" t="s">
        <v>3</v>
      </c>
      <c r="B15" s="13" t="s">
        <v>24</v>
      </c>
      <c r="C15" s="3">
        <v>0</v>
      </c>
      <c r="D15" s="12"/>
      <c r="E15" s="14"/>
      <c r="F15" s="8" t="e">
        <f>#REF!</f>
        <v>#REF!</v>
      </c>
      <c r="G15" s="6" t="e">
        <f>F15-E15/1000</f>
        <v>#REF!</v>
      </c>
    </row>
    <row r="16" spans="1:7" ht="15.75" hidden="1">
      <c r="A16" s="21" t="s">
        <v>18</v>
      </c>
      <c r="B16" s="13" t="s">
        <v>45</v>
      </c>
      <c r="C16" s="3" t="e">
        <f>C13*0.4%</f>
        <v>#REF!</v>
      </c>
      <c r="D16" s="12"/>
      <c r="E16" s="14"/>
      <c r="F16" s="8" t="e">
        <f>#REF!</f>
        <v>#REF!</v>
      </c>
      <c r="G16" s="6" t="e">
        <f>F16-E16/1000</f>
        <v>#REF!</v>
      </c>
    </row>
    <row r="17" spans="1:7" ht="15.75" hidden="1">
      <c r="A17" s="21" t="s">
        <v>48</v>
      </c>
      <c r="B17" s="13" t="s">
        <v>26</v>
      </c>
      <c r="C17" s="3" t="e">
        <f>#REF!</f>
        <v>#REF!</v>
      </c>
      <c r="D17" s="12"/>
      <c r="E17" s="14"/>
      <c r="F17" s="10" t="e">
        <f>#REF!-#REF!</f>
        <v>#REF!</v>
      </c>
      <c r="G17" s="11" t="e">
        <f>F17-E17/1000</f>
        <v>#REF!</v>
      </c>
    </row>
    <row r="18" spans="1:7" ht="15.75" hidden="1">
      <c r="A18" s="21"/>
      <c r="B18" s="13" t="s">
        <v>25</v>
      </c>
      <c r="C18" s="3"/>
      <c r="D18" s="12"/>
      <c r="E18" s="14"/>
      <c r="F18" s="48" t="e">
        <f>#REF!</f>
        <v>#REF!</v>
      </c>
      <c r="G18" s="47" t="e">
        <f>(E18+E19)/1000-F18</f>
        <v>#REF!</v>
      </c>
    </row>
    <row r="19" spans="1:7" ht="15.75" hidden="1">
      <c r="A19" s="21"/>
      <c r="B19" s="13" t="s">
        <v>35</v>
      </c>
      <c r="C19" s="3"/>
      <c r="D19" s="12"/>
      <c r="E19" s="14"/>
      <c r="F19" s="48"/>
      <c r="G19" s="47"/>
    </row>
    <row r="20" spans="1:6" ht="15.75" hidden="1">
      <c r="A20" s="21" t="s">
        <v>20</v>
      </c>
      <c r="B20" s="13" t="s">
        <v>42</v>
      </c>
      <c r="C20" s="3"/>
      <c r="D20" s="12"/>
      <c r="E20" s="14"/>
      <c r="F20" s="9"/>
    </row>
    <row r="21" spans="1:6" ht="15.75">
      <c r="A21" s="21" t="s">
        <v>4</v>
      </c>
      <c r="B21" s="13" t="s">
        <v>72</v>
      </c>
      <c r="C21" s="39">
        <v>40551.463522490994</v>
      </c>
      <c r="D21" s="39">
        <v>145</v>
      </c>
      <c r="E21" s="39">
        <f>C21/D21</f>
        <v>279.66526567235167</v>
      </c>
      <c r="F21" s="9"/>
    </row>
    <row r="22" spans="1:6" ht="15.75">
      <c r="A22" s="21" t="s">
        <v>17</v>
      </c>
      <c r="B22" s="13" t="s">
        <v>73</v>
      </c>
      <c r="C22" s="39">
        <v>130877.3273287185</v>
      </c>
      <c r="D22" s="39">
        <v>19824</v>
      </c>
      <c r="E22" s="39">
        <f>C22/D22</f>
        <v>6.601963646525348</v>
      </c>
      <c r="F22" s="9"/>
    </row>
    <row r="23" spans="1:7" ht="47.25">
      <c r="A23" s="21" t="s">
        <v>5</v>
      </c>
      <c r="B23" s="13" t="s">
        <v>49</v>
      </c>
      <c r="C23" s="39" t="s">
        <v>50</v>
      </c>
      <c r="D23" s="39" t="s">
        <v>50</v>
      </c>
      <c r="E23" s="39" t="s">
        <v>50</v>
      </c>
      <c r="F23" s="9"/>
      <c r="G23" s="38"/>
    </row>
    <row r="24" spans="1:6" ht="47.25">
      <c r="A24" s="21" t="s">
        <v>8</v>
      </c>
      <c r="B24" s="13" t="s">
        <v>51</v>
      </c>
      <c r="C24" s="39"/>
      <c r="D24" s="39"/>
      <c r="E24" s="39"/>
      <c r="F24" s="9"/>
    </row>
    <row r="25" spans="1:6" ht="20.25" customHeight="1">
      <c r="A25" s="21" t="s">
        <v>52</v>
      </c>
      <c r="B25" s="13" t="s">
        <v>53</v>
      </c>
      <c r="C25" s="39" t="s">
        <v>50</v>
      </c>
      <c r="D25" s="39" t="s">
        <v>50</v>
      </c>
      <c r="E25" s="39" t="s">
        <v>50</v>
      </c>
      <c r="F25" s="9"/>
    </row>
    <row r="26" spans="1:6" ht="19.5" customHeight="1">
      <c r="A26" s="21" t="s">
        <v>56</v>
      </c>
      <c r="B26" s="13" t="s">
        <v>54</v>
      </c>
      <c r="C26" s="39" t="s">
        <v>50</v>
      </c>
      <c r="D26" s="39" t="s">
        <v>50</v>
      </c>
      <c r="E26" s="39" t="s">
        <v>50</v>
      </c>
      <c r="F26" s="9"/>
    </row>
    <row r="27" spans="1:6" ht="19.5" customHeight="1">
      <c r="A27" s="21" t="s">
        <v>57</v>
      </c>
      <c r="B27" s="13" t="s">
        <v>55</v>
      </c>
      <c r="C27" s="39" t="s">
        <v>50</v>
      </c>
      <c r="D27" s="39" t="s">
        <v>50</v>
      </c>
      <c r="E27" s="39" t="s">
        <v>50</v>
      </c>
      <c r="F27" s="9"/>
    </row>
    <row r="28" spans="1:6" ht="63">
      <c r="A28" s="21" t="s">
        <v>58</v>
      </c>
      <c r="B28" s="46" t="s">
        <v>60</v>
      </c>
      <c r="C28" s="40"/>
      <c r="D28" s="40"/>
      <c r="E28" s="40"/>
      <c r="F28" s="9"/>
    </row>
    <row r="29" spans="1:6" ht="15.75">
      <c r="A29" s="21" t="s">
        <v>143</v>
      </c>
      <c r="B29" s="26" t="s">
        <v>110</v>
      </c>
      <c r="C29" s="40">
        <v>34977.2</v>
      </c>
      <c r="D29" s="40">
        <v>35.6</v>
      </c>
      <c r="E29" s="40">
        <f>C29*7.21/D29</f>
        <v>7083.865505617976</v>
      </c>
      <c r="F29" s="9"/>
    </row>
    <row r="30" spans="1:6" ht="15.75">
      <c r="A30" s="21" t="s">
        <v>144</v>
      </c>
      <c r="B30" s="26" t="s">
        <v>113</v>
      </c>
      <c r="C30" s="40">
        <v>36257.36</v>
      </c>
      <c r="D30" s="40">
        <v>56.07</v>
      </c>
      <c r="E30" s="40">
        <f>C30*7.21/D30</f>
        <v>4662.307215980025</v>
      </c>
      <c r="F30" s="9"/>
    </row>
    <row r="31" spans="1:6" ht="15.75">
      <c r="A31" s="21" t="s">
        <v>145</v>
      </c>
      <c r="B31" s="26" t="s">
        <v>115</v>
      </c>
      <c r="C31" s="40">
        <v>50233.02</v>
      </c>
      <c r="D31" s="40">
        <v>89</v>
      </c>
      <c r="E31" s="40">
        <f aca="true" t="shared" si="0" ref="E31:E42">C31/D31*7.21</f>
        <v>4069.439035955056</v>
      </c>
      <c r="F31" s="9"/>
    </row>
    <row r="32" spans="1:6" ht="15.75">
      <c r="A32" s="21" t="s">
        <v>146</v>
      </c>
      <c r="B32" s="26" t="s">
        <v>117</v>
      </c>
      <c r="C32" s="40">
        <v>52479.78</v>
      </c>
      <c r="D32" s="40">
        <v>142.4</v>
      </c>
      <c r="E32" s="40">
        <f t="shared" si="0"/>
        <v>2657.157400280899</v>
      </c>
      <c r="F32" s="9"/>
    </row>
    <row r="33" spans="1:6" ht="15.75">
      <c r="A33" s="21" t="s">
        <v>147</v>
      </c>
      <c r="B33" s="26" t="s">
        <v>119</v>
      </c>
      <c r="C33" s="40">
        <v>57804.16</v>
      </c>
      <c r="D33" s="40">
        <v>222.5</v>
      </c>
      <c r="E33" s="40">
        <f t="shared" si="0"/>
        <v>1873.1145779775281</v>
      </c>
      <c r="F33" s="9"/>
    </row>
    <row r="34" spans="1:6" ht="15.75">
      <c r="A34" s="21" t="s">
        <v>148</v>
      </c>
      <c r="B34" s="26" t="s">
        <v>121</v>
      </c>
      <c r="C34" s="40">
        <v>68318.43</v>
      </c>
      <c r="D34" s="40">
        <v>356</v>
      </c>
      <c r="E34" s="40">
        <f t="shared" si="0"/>
        <v>1383.640113202247</v>
      </c>
      <c r="F34" s="9"/>
    </row>
    <row r="35" spans="1:6" ht="15.75">
      <c r="A35" s="21" t="s">
        <v>149</v>
      </c>
      <c r="B35" s="26" t="s">
        <v>123</v>
      </c>
      <c r="C35" s="40">
        <v>70937.29</v>
      </c>
      <c r="D35" s="40">
        <v>560.7</v>
      </c>
      <c r="E35" s="40">
        <f t="shared" si="0"/>
        <v>912.1773870162295</v>
      </c>
      <c r="F35" s="9"/>
    </row>
    <row r="36" spans="1:6" ht="15.75">
      <c r="A36" s="21" t="s">
        <v>150</v>
      </c>
      <c r="B36" s="26" t="s">
        <v>125</v>
      </c>
      <c r="C36" s="40">
        <v>77420.24</v>
      </c>
      <c r="D36" s="40">
        <v>890</v>
      </c>
      <c r="E36" s="40">
        <f t="shared" si="0"/>
        <v>627.1909330337079</v>
      </c>
      <c r="F36" s="9"/>
    </row>
    <row r="37" spans="1:6" ht="15.75">
      <c r="A37" s="21" t="s">
        <v>151</v>
      </c>
      <c r="B37" s="26" t="s">
        <v>127</v>
      </c>
      <c r="C37" s="40">
        <v>93652.37</v>
      </c>
      <c r="D37" s="40">
        <v>445</v>
      </c>
      <c r="E37" s="40">
        <f t="shared" si="0"/>
        <v>1517.3788487640447</v>
      </c>
      <c r="F37" s="9"/>
    </row>
    <row r="38" spans="1:6" ht="15.75">
      <c r="A38" s="21" t="s">
        <v>152</v>
      </c>
      <c r="B38" s="26" t="s">
        <v>129</v>
      </c>
      <c r="C38" s="40">
        <v>96224.57</v>
      </c>
      <c r="D38" s="40">
        <v>712</v>
      </c>
      <c r="E38" s="40">
        <f t="shared" si="0"/>
        <v>974.4089181179776</v>
      </c>
      <c r="F38" s="9"/>
    </row>
    <row r="39" spans="1:6" ht="15.75">
      <c r="A39" s="21" t="s">
        <v>153</v>
      </c>
      <c r="B39" s="26" t="s">
        <v>131</v>
      </c>
      <c r="C39" s="40">
        <v>98890.94</v>
      </c>
      <c r="D39" s="40">
        <v>1121.4</v>
      </c>
      <c r="E39" s="40">
        <f t="shared" si="0"/>
        <v>635.815656679151</v>
      </c>
      <c r="F39" s="9"/>
    </row>
    <row r="40" spans="1:6" ht="15.75">
      <c r="A40" s="21" t="s">
        <v>154</v>
      </c>
      <c r="B40" s="26" t="s">
        <v>133</v>
      </c>
      <c r="C40" s="40">
        <v>109243.88</v>
      </c>
      <c r="D40" s="40">
        <v>1121.4</v>
      </c>
      <c r="E40" s="40">
        <f t="shared" si="0"/>
        <v>702.3795031210987</v>
      </c>
      <c r="F40" s="9"/>
    </row>
    <row r="41" spans="1:6" ht="15.75">
      <c r="A41" s="21" t="s">
        <v>155</v>
      </c>
      <c r="B41" s="26" t="s">
        <v>140</v>
      </c>
      <c r="C41" s="40">
        <v>111521.51</v>
      </c>
      <c r="D41" s="40">
        <v>1780</v>
      </c>
      <c r="E41" s="40">
        <f t="shared" si="0"/>
        <v>451.72476803370785</v>
      </c>
      <c r="F41" s="9"/>
    </row>
    <row r="42" spans="1:6" ht="15.75">
      <c r="A42" s="21" t="s">
        <v>156</v>
      </c>
      <c r="B42" s="26" t="s">
        <v>141</v>
      </c>
      <c r="C42" s="40">
        <v>135390.06</v>
      </c>
      <c r="D42" s="40">
        <v>2225</v>
      </c>
      <c r="E42" s="40">
        <f t="shared" si="0"/>
        <v>438.72464386516856</v>
      </c>
      <c r="F42" s="9"/>
    </row>
    <row r="43" spans="1:7" ht="31.5">
      <c r="A43" s="21" t="s">
        <v>59</v>
      </c>
      <c r="B43" s="46" t="s">
        <v>61</v>
      </c>
      <c r="C43" s="40" t="s">
        <v>50</v>
      </c>
      <c r="D43" s="40" t="s">
        <v>50</v>
      </c>
      <c r="E43" s="40" t="s">
        <v>50</v>
      </c>
      <c r="F43" s="9"/>
      <c r="G43" s="11"/>
    </row>
    <row r="44" spans="1:5" ht="31.5">
      <c r="A44" s="20" t="s">
        <v>21</v>
      </c>
      <c r="B44" s="13" t="s">
        <v>69</v>
      </c>
      <c r="C44" s="39"/>
      <c r="D44" s="40"/>
      <c r="E44" s="39"/>
    </row>
    <row r="45" spans="1:6" ht="15.75" customHeight="1" hidden="1">
      <c r="A45" s="21" t="s">
        <v>7</v>
      </c>
      <c r="B45" s="13" t="s">
        <v>16</v>
      </c>
      <c r="C45" s="39" t="e">
        <f>#REF!+#REF!</f>
        <v>#REF!</v>
      </c>
      <c r="D45" s="39"/>
      <c r="E45" s="39"/>
      <c r="F45" s="6" t="s">
        <v>40</v>
      </c>
    </row>
    <row r="46" spans="1:6" ht="15.75" customHeight="1" hidden="1">
      <c r="A46" s="21" t="s">
        <v>14</v>
      </c>
      <c r="B46" s="13" t="s">
        <v>23</v>
      </c>
      <c r="C46" s="39" t="e">
        <f>C45*30%</f>
        <v>#REF!</v>
      </c>
      <c r="D46" s="39"/>
      <c r="E46" s="39"/>
      <c r="F46" s="6" t="s">
        <v>40</v>
      </c>
    </row>
    <row r="47" spans="1:6" ht="15.75" customHeight="1" hidden="1">
      <c r="A47" s="21" t="s">
        <v>15</v>
      </c>
      <c r="B47" s="13" t="s">
        <v>24</v>
      </c>
      <c r="C47" s="40" t="e">
        <f>#REF!</f>
        <v>#REF!</v>
      </c>
      <c r="D47" s="39"/>
      <c r="E47" s="39"/>
      <c r="F47" s="6" t="s">
        <v>41</v>
      </c>
    </row>
    <row r="48" spans="1:5" ht="15.75" customHeight="1" hidden="1">
      <c r="A48" s="21" t="s">
        <v>27</v>
      </c>
      <c r="B48" s="13" t="s">
        <v>45</v>
      </c>
      <c r="C48" s="40" t="e">
        <f>C45*0.4%</f>
        <v>#REF!</v>
      </c>
      <c r="D48" s="39"/>
      <c r="E48" s="39"/>
    </row>
    <row r="49" spans="1:5" ht="15.75" customHeight="1" hidden="1">
      <c r="A49" s="21" t="s">
        <v>28</v>
      </c>
      <c r="B49" s="13" t="s">
        <v>26</v>
      </c>
      <c r="C49" s="40" t="e">
        <f>#REF!</f>
        <v>#REF!</v>
      </c>
      <c r="D49" s="39"/>
      <c r="E49" s="39"/>
    </row>
    <row r="50" spans="1:5" ht="15.75" customHeight="1" hidden="1">
      <c r="A50" s="21" t="s">
        <v>29</v>
      </c>
      <c r="B50" s="13" t="s">
        <v>25</v>
      </c>
      <c r="C50" s="39"/>
      <c r="D50" s="39"/>
      <c r="E50" s="39"/>
    </row>
    <row r="51" spans="1:5" ht="15.75" customHeight="1" hidden="1">
      <c r="A51" s="21" t="s">
        <v>30</v>
      </c>
      <c r="B51" s="13" t="s">
        <v>35</v>
      </c>
      <c r="C51" s="39"/>
      <c r="D51" s="39"/>
      <c r="E51" s="39"/>
    </row>
    <row r="52" spans="1:5" ht="15.75" customHeight="1" hidden="1">
      <c r="A52" s="21" t="s">
        <v>36</v>
      </c>
      <c r="B52" s="13" t="s">
        <v>42</v>
      </c>
      <c r="C52" s="39"/>
      <c r="D52" s="39"/>
      <c r="E52" s="39"/>
    </row>
    <row r="53" spans="1:5" ht="20.25" customHeight="1" hidden="1">
      <c r="A53" s="21" t="s">
        <v>29</v>
      </c>
      <c r="B53" s="13" t="s">
        <v>37</v>
      </c>
      <c r="C53" s="39"/>
      <c r="D53" s="39"/>
      <c r="E53" s="39"/>
    </row>
    <row r="54" spans="1:5" ht="15.75">
      <c r="A54" s="21" t="s">
        <v>71</v>
      </c>
      <c r="B54" s="13" t="s">
        <v>72</v>
      </c>
      <c r="C54" s="39">
        <v>92372.54686153552</v>
      </c>
      <c r="D54" s="39">
        <v>145</v>
      </c>
      <c r="E54" s="39">
        <f>C54/D54</f>
        <v>637.0520473209347</v>
      </c>
    </row>
    <row r="55" spans="1:5" ht="15.75">
      <c r="A55" s="21" t="s">
        <v>70</v>
      </c>
      <c r="B55" s="13" t="s">
        <v>73</v>
      </c>
      <c r="C55" s="39">
        <v>193505.8476004964</v>
      </c>
      <c r="D55" s="39">
        <v>19824</v>
      </c>
      <c r="E55" s="39">
        <f>C55/D55</f>
        <v>9.761190859589204</v>
      </c>
    </row>
    <row r="56" spans="1:5" ht="47.25">
      <c r="A56" s="21" t="s">
        <v>43</v>
      </c>
      <c r="B56" s="13" t="s">
        <v>62</v>
      </c>
      <c r="C56" s="39" t="s">
        <v>50</v>
      </c>
      <c r="D56" s="39" t="s">
        <v>50</v>
      </c>
      <c r="E56" s="39" t="s">
        <v>50</v>
      </c>
    </row>
    <row r="57" spans="1:5" ht="47.25">
      <c r="A57" s="20" t="s">
        <v>44</v>
      </c>
      <c r="B57" s="13" t="s">
        <v>19</v>
      </c>
      <c r="C57" s="39"/>
      <c r="D57" s="40"/>
      <c r="E57" s="39"/>
    </row>
    <row r="58" spans="1:5" ht="15.75" hidden="1">
      <c r="A58" s="21" t="s">
        <v>9</v>
      </c>
      <c r="B58" s="13" t="s">
        <v>47</v>
      </c>
      <c r="C58" s="39">
        <v>0</v>
      </c>
      <c r="D58" s="41"/>
      <c r="E58" s="41"/>
    </row>
    <row r="59" spans="1:5" ht="15.75" hidden="1">
      <c r="A59" s="21" t="s">
        <v>10</v>
      </c>
      <c r="B59" s="13" t="s">
        <v>16</v>
      </c>
      <c r="C59" s="39" t="e">
        <f>#REF!+#REF!</f>
        <v>#REF!</v>
      </c>
      <c r="D59" s="41"/>
      <c r="E59" s="41"/>
    </row>
    <row r="60" spans="1:5" ht="15.75" hidden="1">
      <c r="A60" s="21" t="s">
        <v>11</v>
      </c>
      <c r="B60" s="13" t="s">
        <v>23</v>
      </c>
      <c r="C60" s="39" t="e">
        <f>C59*30%</f>
        <v>#REF!</v>
      </c>
      <c r="D60" s="41"/>
      <c r="E60" s="41"/>
    </row>
    <row r="61" spans="1:5" ht="15.75" hidden="1">
      <c r="A61" s="21" t="s">
        <v>12</v>
      </c>
      <c r="B61" s="13" t="s">
        <v>24</v>
      </c>
      <c r="C61" s="40" t="e">
        <f>#REF!</f>
        <v>#REF!</v>
      </c>
      <c r="D61" s="41"/>
      <c r="E61" s="41"/>
    </row>
    <row r="62" spans="1:5" ht="15.75" hidden="1">
      <c r="A62" s="21" t="s">
        <v>13</v>
      </c>
      <c r="B62" s="13" t="s">
        <v>45</v>
      </c>
      <c r="C62" s="39" t="e">
        <f>C59*0.4%</f>
        <v>#REF!</v>
      </c>
      <c r="D62" s="41"/>
      <c r="E62" s="41"/>
    </row>
    <row r="63" spans="1:5" ht="15.75" hidden="1">
      <c r="A63" s="20" t="s">
        <v>31</v>
      </c>
      <c r="B63" s="13" t="s">
        <v>26</v>
      </c>
      <c r="C63" s="39" t="e">
        <f>#REF!</f>
        <v>#REF!</v>
      </c>
      <c r="D63" s="41"/>
      <c r="E63" s="41"/>
    </row>
    <row r="64" spans="1:5" ht="15.75" hidden="1">
      <c r="A64" s="20" t="s">
        <v>32</v>
      </c>
      <c r="B64" s="13" t="s">
        <v>25</v>
      </c>
      <c r="C64" s="39"/>
      <c r="D64" s="41"/>
      <c r="E64" s="41"/>
    </row>
    <row r="65" spans="1:5" ht="15.75" hidden="1">
      <c r="A65" s="20" t="s">
        <v>33</v>
      </c>
      <c r="B65" s="13" t="s">
        <v>35</v>
      </c>
      <c r="C65" s="39"/>
      <c r="D65" s="41"/>
      <c r="E65" s="41"/>
    </row>
    <row r="66" spans="1:5" ht="15.75" hidden="1">
      <c r="A66" s="20" t="s">
        <v>34</v>
      </c>
      <c r="B66" s="13" t="s">
        <v>42</v>
      </c>
      <c r="C66" s="39"/>
      <c r="D66" s="41"/>
      <c r="E66" s="41"/>
    </row>
    <row r="67" spans="1:5" ht="15" customHeight="1" hidden="1">
      <c r="A67" s="20" t="s">
        <v>32</v>
      </c>
      <c r="B67" s="13" t="s">
        <v>37</v>
      </c>
      <c r="C67" s="39"/>
      <c r="D67" s="41"/>
      <c r="E67" s="41"/>
    </row>
    <row r="68" spans="1:5" ht="15.75">
      <c r="A68" s="21" t="s">
        <v>75</v>
      </c>
      <c r="B68" s="13" t="s">
        <v>72</v>
      </c>
      <c r="C68" s="39">
        <v>23658.286219565718</v>
      </c>
      <c r="D68" s="39">
        <v>145</v>
      </c>
      <c r="E68" s="39">
        <f>C68/D68</f>
        <v>163.1605946176946</v>
      </c>
    </row>
    <row r="69" spans="1:5" ht="15.75">
      <c r="A69" s="21" t="s">
        <v>76</v>
      </c>
      <c r="B69" s="13" t="s">
        <v>73</v>
      </c>
      <c r="C69" s="39">
        <v>122404.66898735348</v>
      </c>
      <c r="D69" s="39">
        <v>19824</v>
      </c>
      <c r="E69" s="39">
        <f>C69/D69</f>
        <v>6.174569662396766</v>
      </c>
    </row>
    <row r="70" spans="1:5" ht="15.75" customHeight="1">
      <c r="A70" s="22"/>
      <c r="B70" s="23"/>
      <c r="C70" s="2"/>
      <c r="D70" s="23"/>
      <c r="E70" s="23"/>
    </row>
    <row r="71" spans="1:5" ht="15.75" customHeight="1">
      <c r="A71" s="22"/>
      <c r="B71" s="23"/>
      <c r="C71" s="2"/>
      <c r="D71" s="23"/>
      <c r="E71" s="23"/>
    </row>
    <row r="72" ht="15"/>
    <row r="73" spans="1:3" ht="15.75">
      <c r="A73" s="54"/>
      <c r="B73" s="54"/>
      <c r="C73" s="54"/>
    </row>
    <row r="74" spans="1:5" ht="15.75">
      <c r="A74" s="53"/>
      <c r="B74" s="53"/>
      <c r="C74" s="1"/>
      <c r="D74" s="15"/>
      <c r="E74" s="15"/>
    </row>
    <row r="107" ht="15"/>
    <row r="108" ht="15"/>
    <row r="109" ht="15"/>
    <row r="110" ht="15"/>
    <row r="111" ht="15"/>
    <row r="112" ht="15"/>
    <row r="113" ht="15"/>
    <row r="114" ht="15"/>
    <row r="115" ht="15"/>
    <row r="128" ht="15"/>
    <row r="129" ht="15"/>
  </sheetData>
  <sheetProtection/>
  <mergeCells count="8">
    <mergeCell ref="G18:G19"/>
    <mergeCell ref="F18:F19"/>
    <mergeCell ref="D3:E3"/>
    <mergeCell ref="A5:E5"/>
    <mergeCell ref="A7:E7"/>
    <mergeCell ref="A74:B74"/>
    <mergeCell ref="A73:C73"/>
    <mergeCell ref="A6:E6"/>
  </mergeCells>
  <printOptions/>
  <pageMargins left="1.1811023622047245" right="0.2755905511811024" top="0.7874015748031497" bottom="0.7874015748031497" header="0.31496062992125984" footer="0.31496062992125984"/>
  <pageSetup fitToWidth="2"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5">
      <selection activeCell="C48" sqref="C48"/>
    </sheetView>
  </sheetViews>
  <sheetFormatPr defaultColWidth="9.00390625" defaultRowHeight="12.75"/>
  <cols>
    <col min="1" max="1" width="6.625" style="30" customWidth="1"/>
    <col min="2" max="2" width="39.375" style="0" customWidth="1"/>
    <col min="3" max="3" width="17.75390625" style="0" customWidth="1"/>
    <col min="4" max="4" width="16.125" style="31" customWidth="1"/>
    <col min="5" max="5" width="15.625" style="0" customWidth="1"/>
  </cols>
  <sheetData>
    <row r="1" spans="1:9" ht="15.75">
      <c r="A1" s="56" t="s">
        <v>77</v>
      </c>
      <c r="B1" s="56"/>
      <c r="C1" s="56"/>
      <c r="D1" s="56"/>
      <c r="E1" s="56"/>
      <c r="F1" s="33"/>
      <c r="G1" s="33"/>
      <c r="H1" s="33"/>
      <c r="I1" s="33"/>
    </row>
    <row r="2" spans="1:9" ht="15.75">
      <c r="A2" s="56" t="s">
        <v>138</v>
      </c>
      <c r="B2" s="56"/>
      <c r="C2" s="56"/>
      <c r="D2" s="56"/>
      <c r="E2" s="56"/>
      <c r="F2" s="33"/>
      <c r="G2" s="33"/>
      <c r="H2" s="33"/>
      <c r="I2" s="33"/>
    </row>
    <row r="3" spans="1:9" ht="15.75">
      <c r="A3" s="56" t="s">
        <v>139</v>
      </c>
      <c r="B3" s="56"/>
      <c r="C3" s="56"/>
      <c r="D3" s="56"/>
      <c r="E3" s="56"/>
      <c r="F3" s="33"/>
      <c r="G3" s="33"/>
      <c r="H3" s="33"/>
      <c r="I3" s="33"/>
    </row>
    <row r="4" spans="1:5" ht="16.5" customHeight="1">
      <c r="A4" s="63" t="s">
        <v>136</v>
      </c>
      <c r="B4" s="64"/>
      <c r="C4" s="64"/>
      <c r="D4" s="64"/>
      <c r="E4" s="64"/>
    </row>
    <row r="5" ht="12.75">
      <c r="E5" s="32"/>
    </row>
    <row r="6" spans="1:5" s="29" customFormat="1" ht="45">
      <c r="A6" s="25" t="s">
        <v>78</v>
      </c>
      <c r="B6" s="25" t="s">
        <v>79</v>
      </c>
      <c r="C6" s="25" t="s">
        <v>80</v>
      </c>
      <c r="D6" s="25" t="s">
        <v>81</v>
      </c>
      <c r="E6" s="25" t="s">
        <v>82</v>
      </c>
    </row>
    <row r="7" spans="1:5" ht="27.75" customHeight="1">
      <c r="A7" s="35" t="s">
        <v>6</v>
      </c>
      <c r="B7" s="57" t="s">
        <v>83</v>
      </c>
      <c r="C7" s="58"/>
      <c r="D7" s="58"/>
      <c r="E7" s="59"/>
    </row>
    <row r="8" spans="1:5" ht="15">
      <c r="A8" s="35" t="s">
        <v>4</v>
      </c>
      <c r="B8" s="26" t="s">
        <v>84</v>
      </c>
      <c r="C8" s="60" t="s">
        <v>85</v>
      </c>
      <c r="D8" s="36" t="s">
        <v>86</v>
      </c>
      <c r="E8" s="42">
        <v>1079.87791</v>
      </c>
    </row>
    <row r="9" spans="1:5" ht="15">
      <c r="A9" s="35" t="s">
        <v>17</v>
      </c>
      <c r="B9" s="26" t="s">
        <v>87</v>
      </c>
      <c r="C9" s="61"/>
      <c r="D9" s="36" t="s">
        <v>86</v>
      </c>
      <c r="E9" s="37">
        <v>22.5377</v>
      </c>
    </row>
    <row r="10" spans="1:5" ht="27.75" customHeight="1">
      <c r="A10" s="35" t="s">
        <v>5</v>
      </c>
      <c r="B10" s="57" t="s">
        <v>88</v>
      </c>
      <c r="C10" s="58"/>
      <c r="D10" s="58"/>
      <c r="E10" s="59"/>
    </row>
    <row r="11" spans="1:5" ht="36">
      <c r="A11" s="35" t="s">
        <v>7</v>
      </c>
      <c r="B11" s="26" t="s">
        <v>137</v>
      </c>
      <c r="C11" s="60" t="s">
        <v>89</v>
      </c>
      <c r="D11" s="35" t="s">
        <v>90</v>
      </c>
      <c r="E11" s="43">
        <v>177840.07</v>
      </c>
    </row>
    <row r="12" spans="1:5" ht="30">
      <c r="A12" s="35" t="s">
        <v>14</v>
      </c>
      <c r="B12" s="26" t="s">
        <v>91</v>
      </c>
      <c r="C12" s="61"/>
      <c r="D12" s="35" t="s">
        <v>90</v>
      </c>
      <c r="E12" s="43">
        <v>257270.55</v>
      </c>
    </row>
    <row r="13" spans="1:5" ht="30">
      <c r="A13" s="35" t="s">
        <v>15</v>
      </c>
      <c r="B13" s="26" t="s">
        <v>92</v>
      </c>
      <c r="C13" s="61"/>
      <c r="D13" s="35" t="s">
        <v>90</v>
      </c>
      <c r="E13" s="43">
        <v>215434.57</v>
      </c>
    </row>
    <row r="14" spans="1:5" ht="15">
      <c r="A14" s="35" t="s">
        <v>27</v>
      </c>
      <c r="B14" s="26" t="s">
        <v>93</v>
      </c>
      <c r="C14" s="61"/>
      <c r="D14" s="35" t="s">
        <v>90</v>
      </c>
      <c r="E14" s="43">
        <v>104357.9</v>
      </c>
    </row>
    <row r="15" spans="1:5" ht="15">
      <c r="A15" s="35" t="s">
        <v>28</v>
      </c>
      <c r="B15" s="26" t="s">
        <v>94</v>
      </c>
      <c r="C15" s="61"/>
      <c r="D15" s="35" t="s">
        <v>90</v>
      </c>
      <c r="E15" s="43">
        <v>112654.76</v>
      </c>
    </row>
    <row r="16" spans="1:5" ht="30">
      <c r="A16" s="35" t="s">
        <v>29</v>
      </c>
      <c r="B16" s="26" t="s">
        <v>95</v>
      </c>
      <c r="C16" s="61"/>
      <c r="D16" s="35" t="s">
        <v>90</v>
      </c>
      <c r="E16" s="43">
        <v>154570.68</v>
      </c>
    </row>
    <row r="17" spans="1:5" ht="15">
      <c r="A17" s="35" t="s">
        <v>30</v>
      </c>
      <c r="B17" s="26" t="s">
        <v>96</v>
      </c>
      <c r="C17" s="61"/>
      <c r="D17" s="35" t="s">
        <v>90</v>
      </c>
      <c r="E17" s="43">
        <v>185935.41</v>
      </c>
    </row>
    <row r="18" spans="1:5" ht="15">
      <c r="A18" s="35" t="s">
        <v>36</v>
      </c>
      <c r="B18" s="26" t="s">
        <v>97</v>
      </c>
      <c r="C18" s="61"/>
      <c r="D18" s="35" t="s">
        <v>90</v>
      </c>
      <c r="E18" s="43">
        <v>206075.8</v>
      </c>
    </row>
    <row r="19" spans="1:5" ht="15">
      <c r="A19" s="35" t="s">
        <v>98</v>
      </c>
      <c r="B19" s="26" t="s">
        <v>99</v>
      </c>
      <c r="C19" s="62"/>
      <c r="D19" s="35" t="s">
        <v>90</v>
      </c>
      <c r="E19" s="43">
        <v>276670.47</v>
      </c>
    </row>
    <row r="20" spans="1:5" ht="27.75" customHeight="1">
      <c r="A20" s="35" t="s">
        <v>8</v>
      </c>
      <c r="B20" s="57" t="s">
        <v>100</v>
      </c>
      <c r="C20" s="58"/>
      <c r="D20" s="58"/>
      <c r="E20" s="59"/>
    </row>
    <row r="21" spans="1:5" ht="30">
      <c r="A21" s="35" t="s">
        <v>9</v>
      </c>
      <c r="B21" s="26" t="s">
        <v>101</v>
      </c>
      <c r="C21" s="60" t="s">
        <v>102</v>
      </c>
      <c r="D21" s="35" t="s">
        <v>90</v>
      </c>
      <c r="E21" s="43">
        <v>213171</v>
      </c>
    </row>
    <row r="22" spans="1:5" ht="44.25" customHeight="1">
      <c r="A22" s="35" t="s">
        <v>10</v>
      </c>
      <c r="B22" s="26" t="s">
        <v>103</v>
      </c>
      <c r="C22" s="61"/>
      <c r="D22" s="35" t="s">
        <v>90</v>
      </c>
      <c r="E22" s="43">
        <v>265870</v>
      </c>
    </row>
    <row r="23" spans="1:5" ht="30">
      <c r="A23" s="35" t="s">
        <v>11</v>
      </c>
      <c r="B23" s="26" t="s">
        <v>104</v>
      </c>
      <c r="C23" s="61"/>
      <c r="D23" s="35" t="s">
        <v>90</v>
      </c>
      <c r="E23" s="43">
        <v>504611</v>
      </c>
    </row>
    <row r="24" spans="1:5" ht="30">
      <c r="A24" s="35" t="s">
        <v>12</v>
      </c>
      <c r="B24" s="26" t="s">
        <v>105</v>
      </c>
      <c r="C24" s="61"/>
      <c r="D24" s="35" t="s">
        <v>90</v>
      </c>
      <c r="E24" s="43">
        <v>599900</v>
      </c>
    </row>
    <row r="25" spans="1:5" ht="30">
      <c r="A25" s="35" t="s">
        <v>13</v>
      </c>
      <c r="B25" s="26" t="s">
        <v>106</v>
      </c>
      <c r="C25" s="61"/>
      <c r="D25" s="35" t="s">
        <v>90</v>
      </c>
      <c r="E25" s="44">
        <v>977513</v>
      </c>
    </row>
    <row r="26" spans="1:5" ht="45.75" customHeight="1">
      <c r="A26" s="35" t="s">
        <v>31</v>
      </c>
      <c r="B26" s="26" t="s">
        <v>107</v>
      </c>
      <c r="C26" s="62"/>
      <c r="D26" s="35" t="s">
        <v>90</v>
      </c>
      <c r="E26" s="43">
        <v>1170438</v>
      </c>
    </row>
    <row r="27" spans="1:5" ht="30" customHeight="1">
      <c r="A27" s="35" t="s">
        <v>21</v>
      </c>
      <c r="B27" s="57" t="s">
        <v>108</v>
      </c>
      <c r="C27" s="58"/>
      <c r="D27" s="58"/>
      <c r="E27" s="59"/>
    </row>
    <row r="28" spans="1:5" ht="15">
      <c r="A28" s="35" t="s">
        <v>109</v>
      </c>
      <c r="B28" s="26" t="s">
        <v>110</v>
      </c>
      <c r="C28" s="60" t="s">
        <v>111</v>
      </c>
      <c r="D28" s="35" t="s">
        <v>86</v>
      </c>
      <c r="E28" s="45">
        <v>982.51</v>
      </c>
    </row>
    <row r="29" spans="1:5" ht="15">
      <c r="A29" s="35" t="s">
        <v>112</v>
      </c>
      <c r="B29" s="26" t="s">
        <v>113</v>
      </c>
      <c r="C29" s="61"/>
      <c r="D29" s="35" t="s">
        <v>86</v>
      </c>
      <c r="E29" s="45">
        <v>646.64</v>
      </c>
    </row>
    <row r="30" spans="1:5" ht="15">
      <c r="A30" s="35" t="s">
        <v>114</v>
      </c>
      <c r="B30" s="26" t="s">
        <v>115</v>
      </c>
      <c r="C30" s="61"/>
      <c r="D30" s="35" t="s">
        <v>86</v>
      </c>
      <c r="E30" s="45">
        <v>564.42</v>
      </c>
    </row>
    <row r="31" spans="1:5" ht="15">
      <c r="A31" s="35" t="s">
        <v>116</v>
      </c>
      <c r="B31" s="26" t="s">
        <v>117</v>
      </c>
      <c r="C31" s="61"/>
      <c r="D31" s="35" t="s">
        <v>86</v>
      </c>
      <c r="E31" s="45">
        <v>368.54</v>
      </c>
    </row>
    <row r="32" spans="1:5" ht="15">
      <c r="A32" s="35" t="s">
        <v>118</v>
      </c>
      <c r="B32" s="26" t="s">
        <v>119</v>
      </c>
      <c r="C32" s="61"/>
      <c r="D32" s="35" t="s">
        <v>86</v>
      </c>
      <c r="E32" s="45">
        <v>259.79</v>
      </c>
    </row>
    <row r="33" spans="1:5" ht="15">
      <c r="A33" s="35" t="s">
        <v>120</v>
      </c>
      <c r="B33" s="26" t="s">
        <v>121</v>
      </c>
      <c r="C33" s="61"/>
      <c r="D33" s="35" t="s">
        <v>86</v>
      </c>
      <c r="E33" s="45">
        <v>191.91</v>
      </c>
    </row>
    <row r="34" spans="1:5" ht="15">
      <c r="A34" s="35" t="s">
        <v>122</v>
      </c>
      <c r="B34" s="26" t="s">
        <v>123</v>
      </c>
      <c r="C34" s="61"/>
      <c r="D34" s="35" t="s">
        <v>86</v>
      </c>
      <c r="E34" s="45">
        <v>126.52</v>
      </c>
    </row>
    <row r="35" spans="1:5" ht="15">
      <c r="A35" s="35" t="s">
        <v>124</v>
      </c>
      <c r="B35" s="26" t="s">
        <v>125</v>
      </c>
      <c r="C35" s="61"/>
      <c r="D35" s="35" t="s">
        <v>86</v>
      </c>
      <c r="E35" s="45">
        <v>86.99</v>
      </c>
    </row>
    <row r="36" spans="1:5" ht="15">
      <c r="A36" s="35" t="s">
        <v>126</v>
      </c>
      <c r="B36" s="26" t="s">
        <v>127</v>
      </c>
      <c r="C36" s="61"/>
      <c r="D36" s="35" t="s">
        <v>86</v>
      </c>
      <c r="E36" s="45">
        <v>210.45</v>
      </c>
    </row>
    <row r="37" spans="1:5" ht="15">
      <c r="A37" s="35" t="s">
        <v>128</v>
      </c>
      <c r="B37" s="26" t="s">
        <v>129</v>
      </c>
      <c r="C37" s="61"/>
      <c r="D37" s="35" t="s">
        <v>86</v>
      </c>
      <c r="E37" s="45">
        <v>135.15</v>
      </c>
    </row>
    <row r="38" spans="1:5" ht="15">
      <c r="A38" s="35" t="s">
        <v>130</v>
      </c>
      <c r="B38" s="26" t="s">
        <v>131</v>
      </c>
      <c r="C38" s="61"/>
      <c r="D38" s="35" t="s">
        <v>86</v>
      </c>
      <c r="E38" s="45">
        <v>88.19</v>
      </c>
    </row>
    <row r="39" spans="1:5" ht="15">
      <c r="A39" s="35" t="s">
        <v>132</v>
      </c>
      <c r="B39" s="26" t="s">
        <v>133</v>
      </c>
      <c r="C39" s="61"/>
      <c r="D39" s="35" t="s">
        <v>86</v>
      </c>
      <c r="E39" s="45">
        <v>97.42</v>
      </c>
    </row>
    <row r="40" spans="1:5" ht="15">
      <c r="A40" s="35" t="s">
        <v>134</v>
      </c>
      <c r="B40" s="26" t="s">
        <v>140</v>
      </c>
      <c r="C40" s="61"/>
      <c r="D40" s="35" t="s">
        <v>86</v>
      </c>
      <c r="E40" s="45">
        <v>62.65</v>
      </c>
    </row>
    <row r="41" spans="1:5" ht="15">
      <c r="A41" s="35" t="s">
        <v>135</v>
      </c>
      <c r="B41" s="26" t="s">
        <v>141</v>
      </c>
      <c r="C41" s="62"/>
      <c r="D41" s="35" t="s">
        <v>86</v>
      </c>
      <c r="E41" s="45">
        <v>60.85</v>
      </c>
    </row>
    <row r="42" ht="12.75">
      <c r="A42" s="34"/>
    </row>
  </sheetData>
  <sheetProtection/>
  <mergeCells count="12">
    <mergeCell ref="C11:C19"/>
    <mergeCell ref="B20:E20"/>
    <mergeCell ref="C21:C26"/>
    <mergeCell ref="B27:E27"/>
    <mergeCell ref="C28:C41"/>
    <mergeCell ref="A4:E4"/>
    <mergeCell ref="A1:E1"/>
    <mergeCell ref="A2:E2"/>
    <mergeCell ref="A3:E3"/>
    <mergeCell ref="B7:E7"/>
    <mergeCell ref="C8:C9"/>
    <mergeCell ref="B10:E10"/>
  </mergeCells>
  <printOptions/>
  <pageMargins left="1.1811023622047245" right="0.3937007874015748" top="0.472440944881889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Каримова Лидия Сергеевна</cp:lastModifiedBy>
  <cp:lastPrinted>2013-10-21T09:16:35Z</cp:lastPrinted>
  <dcterms:created xsi:type="dcterms:W3CDTF">2009-10-15T06:29:26Z</dcterms:created>
  <dcterms:modified xsi:type="dcterms:W3CDTF">2013-10-21T09:27:55Z</dcterms:modified>
  <cp:category/>
  <cp:version/>
  <cp:contentType/>
  <cp:contentStatus/>
</cp:coreProperties>
</file>