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4\Отчет за 4 квартал 2023 года\Саратов\"/>
    </mc:Choice>
  </mc:AlternateContent>
  <bookViews>
    <workbookView xWindow="0" yWindow="0" windowWidth="28800" windowHeight="11835"/>
  </bookViews>
  <sheets>
    <sheet name="10" sheetId="1" r:id="rId1"/>
  </sheets>
  <definedNames>
    <definedName name="TABLE" localSheetId="0">'10'!#REF!</definedName>
    <definedName name="TABLE_2" localSheetId="0">'10'!#REF!</definedName>
    <definedName name="_xlnm.Print_Area" localSheetId="0">'10'!$A$1:$T$80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7" i="1" l="1"/>
  <c r="R18" i="1" l="1"/>
  <c r="J72" i="1"/>
  <c r="L60" i="1"/>
  <c r="J74" i="1"/>
  <c r="P59" i="1"/>
  <c r="O24" i="1" l="1"/>
  <c r="Q18" i="1" l="1"/>
  <c r="Q72" i="1"/>
  <c r="P72" i="1"/>
  <c r="P70" i="1" s="1"/>
  <c r="O72" i="1"/>
  <c r="N72" i="1"/>
  <c r="N70" i="1" s="1"/>
  <c r="M72" i="1"/>
  <c r="L72" i="1"/>
  <c r="K72" i="1"/>
  <c r="Q70" i="1"/>
  <c r="O70" i="1"/>
  <c r="M70" i="1"/>
  <c r="L70" i="1"/>
  <c r="K70" i="1"/>
  <c r="Q69" i="1"/>
  <c r="L63" i="1"/>
  <c r="K63" i="1"/>
  <c r="O54" i="1"/>
  <c r="I75" i="1"/>
  <c r="J75" i="1" s="1"/>
  <c r="H75" i="1" s="1"/>
  <c r="G77" i="1"/>
  <c r="G76" i="1"/>
  <c r="I77" i="1"/>
  <c r="I76" i="1"/>
  <c r="I74" i="1"/>
  <c r="O59" i="1"/>
  <c r="F74" i="1"/>
  <c r="F75" i="1"/>
  <c r="F77" i="1"/>
  <c r="F78" i="1"/>
  <c r="F79" i="1"/>
  <c r="F73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E78" i="1"/>
  <c r="E77" i="1"/>
  <c r="E76" i="1"/>
  <c r="E72" i="1" s="1"/>
  <c r="E75" i="1"/>
  <c r="E74" i="1"/>
  <c r="E73" i="1"/>
  <c r="E65" i="1"/>
  <c r="E63" i="1"/>
  <c r="E62" i="1"/>
  <c r="E60" i="1"/>
  <c r="E59" i="1"/>
  <c r="E55" i="1"/>
  <c r="F76" i="1" l="1"/>
  <c r="F72" i="1" s="1"/>
  <c r="F70" i="1" s="1"/>
  <c r="F24" i="1" s="1"/>
  <c r="G75" i="1"/>
  <c r="D72" i="1" l="1"/>
  <c r="H78" i="1" l="1"/>
  <c r="G78" i="1"/>
  <c r="Q78" i="1" s="1"/>
  <c r="E70" i="1"/>
  <c r="E24" i="1" s="1"/>
  <c r="E54" i="1" l="1"/>
  <c r="E20" i="1" s="1"/>
  <c r="E18" i="1" s="1"/>
  <c r="H60" i="1" l="1"/>
  <c r="H80" i="1" s="1"/>
  <c r="P54" i="1" l="1"/>
  <c r="N54" i="1"/>
  <c r="M54" i="1"/>
  <c r="L54" i="1"/>
  <c r="K54" i="1"/>
  <c r="J54" i="1"/>
  <c r="F55" i="1"/>
  <c r="D54" i="1"/>
  <c r="F54" i="1" l="1"/>
  <c r="F20" i="1" s="1"/>
  <c r="F18" i="1" s="1"/>
  <c r="F80" i="1"/>
  <c r="G60" i="1" l="1"/>
  <c r="P80" i="1" l="1"/>
  <c r="D70" i="1"/>
  <c r="D24" i="1" s="1"/>
  <c r="D80" i="1"/>
  <c r="P24" i="1"/>
  <c r="N24" i="1"/>
  <c r="M24" i="1"/>
  <c r="L24" i="1"/>
  <c r="K24" i="1"/>
  <c r="J70" i="1"/>
  <c r="J24" i="1" s="1"/>
  <c r="J18" i="1" s="1"/>
  <c r="H18" i="1" s="1"/>
  <c r="I72" i="1"/>
  <c r="I70" i="1" s="1"/>
  <c r="I24" i="1" s="1"/>
  <c r="H79" i="1"/>
  <c r="G79" i="1"/>
  <c r="Q79" i="1" s="1"/>
  <c r="H74" i="1"/>
  <c r="G74" i="1"/>
  <c r="P45" i="1" l="1"/>
  <c r="P20" i="1" l="1"/>
  <c r="P18" i="1" s="1"/>
  <c r="P71" i="1" l="1"/>
  <c r="O80" i="1"/>
  <c r="N80" i="1"/>
  <c r="M80" i="1"/>
  <c r="L80" i="1"/>
  <c r="L71" i="1" s="1"/>
  <c r="K80" i="1"/>
  <c r="K71" i="1" s="1"/>
  <c r="J80" i="1"/>
  <c r="J71" i="1" s="1"/>
  <c r="H73" i="1" l="1"/>
  <c r="G73" i="1"/>
  <c r="H69" i="1"/>
  <c r="G69" i="1"/>
  <c r="H68" i="1"/>
  <c r="G68" i="1"/>
  <c r="Q68" i="1" s="1"/>
  <c r="H67" i="1"/>
  <c r="G67" i="1"/>
  <c r="Q67" i="1" s="1"/>
  <c r="H66" i="1"/>
  <c r="G66" i="1"/>
  <c r="Q66" i="1" s="1"/>
  <c r="H65" i="1"/>
  <c r="G65" i="1"/>
  <c r="Q65" i="1" s="1"/>
  <c r="H64" i="1"/>
  <c r="G64" i="1"/>
  <c r="Q64" i="1" s="1"/>
  <c r="H63" i="1"/>
  <c r="H62" i="1"/>
  <c r="G62" i="1"/>
  <c r="Q62" i="1" s="1"/>
  <c r="H61" i="1"/>
  <c r="G61" i="1"/>
  <c r="Q61" i="1" s="1"/>
  <c r="H59" i="1"/>
  <c r="G59" i="1"/>
  <c r="Q59" i="1" s="1"/>
  <c r="H58" i="1"/>
  <c r="G58" i="1"/>
  <c r="Q58" i="1" s="1"/>
  <c r="H57" i="1"/>
  <c r="G57" i="1"/>
  <c r="Q57" i="1" s="1"/>
  <c r="H56" i="1"/>
  <c r="G56" i="1"/>
  <c r="Q56" i="1" s="1"/>
  <c r="H55" i="1"/>
  <c r="G55" i="1"/>
  <c r="Q55" i="1" s="1"/>
  <c r="H54" i="1" l="1"/>
  <c r="G72" i="1"/>
  <c r="G70" i="1" s="1"/>
  <c r="G24" i="1" s="1"/>
  <c r="Q73" i="1"/>
  <c r="H72" i="1"/>
  <c r="H70" i="1" s="1"/>
  <c r="H24" i="1" s="1"/>
  <c r="O20" i="1"/>
  <c r="O18" i="1" s="1"/>
  <c r="N20" i="1"/>
  <c r="N18" i="1" s="1"/>
  <c r="M20" i="1"/>
  <c r="M18" i="1" s="1"/>
  <c r="L20" i="1"/>
  <c r="L18" i="1" s="1"/>
  <c r="K20" i="1"/>
  <c r="K18" i="1" s="1"/>
  <c r="J20" i="1"/>
  <c r="N45" i="1"/>
  <c r="M45" i="1"/>
  <c r="L45" i="1"/>
  <c r="K45" i="1"/>
  <c r="J45" i="1"/>
  <c r="I45" i="1"/>
  <c r="E45" i="1" l="1"/>
  <c r="E80" i="1"/>
  <c r="O45" i="1"/>
  <c r="H45" i="1"/>
  <c r="H20" i="1"/>
  <c r="Q24" i="1"/>
  <c r="D20" i="1"/>
  <c r="D18" i="1" s="1"/>
  <c r="D45" i="1" l="1"/>
  <c r="F45" i="1" l="1"/>
  <c r="I80" i="1"/>
  <c r="I71" i="1" s="1"/>
  <c r="I54" i="1"/>
  <c r="I20" i="1" s="1"/>
  <c r="I18" i="1" s="1"/>
  <c r="G63" i="1"/>
  <c r="G54" i="1" l="1"/>
  <c r="G20" i="1" s="1"/>
  <c r="G18" i="1" s="1"/>
  <c r="Q80" i="1"/>
  <c r="Q54" i="1"/>
  <c r="G80" i="1"/>
  <c r="G45" i="1" l="1"/>
  <c r="Q45" i="1"/>
  <c r="Q20" i="1"/>
</calcChain>
</file>

<file path=xl/sharedStrings.xml><?xml version="1.0" encoding="utf-8"?>
<sst xmlns="http://schemas.openxmlformats.org/spreadsheetml/2006/main" count="226" uniqueCount="173">
  <si>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</si>
  <si>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</si>
  <si>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</si>
  <si>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</si>
  <si>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</si>
  <si>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</si>
  <si>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</si>
  <si>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Саратовского филиала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</si>
  <si>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</si>
  <si>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</si>
  <si>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</si>
  <si>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</si>
  <si>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</si>
  <si>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</si>
  <si>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</si>
  <si>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</si>
  <si>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</si>
  <si>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</si>
  <si>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</si>
  <si>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</si>
  <si>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</si>
  <si>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</si>
  <si>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</si>
  <si>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</si>
  <si>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</si>
  <si>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</si>
  <si>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</si>
  <si>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</si>
  <si>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</si>
  <si>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</si>
  <si>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</si>
  <si>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</si>
  <si>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</si>
  <si>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</si>
  <si>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</si>
  <si>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</si>
  <si>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</si>
  <si>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</si>
  <si>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</si>
  <si>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</si>
  <si>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</si>
  <si>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</si>
  <si>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</si>
  <si>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</si>
  <si>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</si>
  <si>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</si>
  <si>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</si>
  <si>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</si>
  <si>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</si>
  <si>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</si>
  <si>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</si>
  <si>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</si>
  <si>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</si>
  <si>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</si>
  <si>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</si>
  <si>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</si>
  <si>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</si>
  <si>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</si>
  <si>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</si>
  <si>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</si>
  <si>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</si>
  <si>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</si>
  <si>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</si>
  <si>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</si>
  <si>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</si>
  <si>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</si>
  <si>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</si>
  <si>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</si>
  <si>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</si>
  <si>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</si>
  <si>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</si>
  <si>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</si>
  <si>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</si>
  <si>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</si>
  <si>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</si>
  <si>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</si>
  <si>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</si>
  <si>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</si>
  <si>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</si>
  <si>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</si>
  <si>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</si>
  <si>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</si>
  <si>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</si>
  <si>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</si>
  <si>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</si>
  <si>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</si>
  <si>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</si>
  <si>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</si>
  <si>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</si>
  <si>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</si>
  <si>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</si>
  <si>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</si>
  <si>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</si>
  <si>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</si>
  <si>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1.2.3.2.1</t>
  </si>
  <si>
    <t>J_1-2024</t>
  </si>
  <si>
    <t>1.2.3.2.2</t>
  </si>
  <si>
    <t>J_2-2024</t>
  </si>
  <si>
    <t>1.2.3.2.3</t>
  </si>
  <si>
    <t>J_3-2023</t>
  </si>
  <si>
    <t>1.2.3.2.4</t>
  </si>
  <si>
    <t>J_4-2023</t>
  </si>
  <si>
    <t>1.2.3.2.5</t>
  </si>
  <si>
    <t>J_5-2021</t>
  </si>
  <si>
    <t>1.2.3.2.6</t>
  </si>
  <si>
    <t>J_6-2021</t>
  </si>
  <si>
    <t>1.2.3.2.7</t>
  </si>
  <si>
    <t>J_7-2022</t>
  </si>
  <si>
    <t>1.2.3.2.8</t>
  </si>
  <si>
    <t>J_8-2022</t>
  </si>
  <si>
    <t>1.2.3.2.9</t>
  </si>
  <si>
    <t>J_9-2024</t>
  </si>
  <si>
    <t>1.2.3.2.10</t>
  </si>
  <si>
    <t>J_10-2024</t>
  </si>
  <si>
    <t>1.6</t>
  </si>
  <si>
    <t>1.6.1</t>
  </si>
  <si>
    <t>1.6.2</t>
  </si>
  <si>
    <t>J_11-2022</t>
  </si>
  <si>
    <t>Установка приборов учета электрической энергии в поселке Александров Гай (Население + юридические лица - 220 В)</t>
  </si>
  <si>
    <t>Установка приборов учета электрической энергии в поселке Александров Гай (Юрлица - ПКУ 10 кВ)</t>
  </si>
  <si>
    <t>Установка приборов учета электрической энергии в поселке Красный Октябрь (Население + юридические лица - 220 В)</t>
  </si>
  <si>
    <t>Установка приборов учета электрической энергии в поселке Красный Октябрь (Юрлица - ПКУ 10 кВ)</t>
  </si>
  <si>
    <t>Установка приборов учета электрической энергии в поселке Садовый (Юрлица - ПКУ 10 кВ)</t>
  </si>
  <si>
    <t>Установка приборов учета электрической энергии в поселке Садовый (Население + юридические лица - 220 В)</t>
  </si>
  <si>
    <t>Установка приборов учета электрической энергии в поселке Мокроус (Юрлица - ПКУ 10 кВ)</t>
  </si>
  <si>
    <t>Установка приборов учета электрической энергии в поселке Мокроус (Население + юридические лица - 220 В)</t>
  </si>
  <si>
    <t>Установка приборов учета электрической энергии в поселке Елшанка (Юрлица - счетчик с ТТ 380 В)</t>
  </si>
  <si>
    <t>Установка приборов учета электрической энергии в поселке Елшанка (Юрлица - ПКУ 10 кВ)</t>
  </si>
  <si>
    <t>Установка приборов учета электрической энергии в поселке Пристанное (Население + юридические лица - 220 В)</t>
  </si>
  <si>
    <t>Установка приборов учета электрической энергии в поселке Пристанное (Юрлица - ПКУ 10 кВ)</t>
  </si>
  <si>
    <t>J_12-2022</t>
  </si>
  <si>
    <t>Установка приборов учета электрической энергии (ООО "Газпром трансгаз Саратов - приборы по 10 кВ)</t>
  </si>
  <si>
    <t>J_13-2024</t>
  </si>
  <si>
    <t>Установка приборов учета электрической энергии (ООО "Газпром трансгаз Саратов - ПКУ по 10 кВ)</t>
  </si>
  <si>
    <t>J_14-2024</t>
  </si>
  <si>
    <t>Установка приборов учета электрической энергии (ООО "Газпром трансгаз Саратов - приборы по 380 В)</t>
  </si>
  <si>
    <t>J_15-2024</t>
  </si>
  <si>
    <t>J_16-2020</t>
  </si>
  <si>
    <t>1.6.2.3</t>
  </si>
  <si>
    <t>Саратовская область</t>
  </si>
  <si>
    <t>Приказ Министерства промышленности и энергетики Саратовской области № 312 от 31.10.2019</t>
  </si>
  <si>
    <t>Прочие инвестиционные проекты, всего, в том числе:</t>
  </si>
  <si>
    <t>Развитие материально-технической базы</t>
  </si>
  <si>
    <t>Развитие транспортных средств и спец.техники</t>
  </si>
  <si>
    <t>1.2.3.2.11</t>
  </si>
  <si>
    <t>1.2.3.2.12</t>
  </si>
  <si>
    <t>1.2.3.2.13</t>
  </si>
  <si>
    <t>1.2.3.2.14</t>
  </si>
  <si>
    <t>1.2.3.2.15</t>
  </si>
  <si>
    <t xml:space="preserve">Покупка автомобиля ГАЗ 27527 Грузовой фургон цельнометаллический (7 мест) белый </t>
  </si>
  <si>
    <t>1.6.2.1</t>
  </si>
  <si>
    <t>1.6.2.2</t>
  </si>
  <si>
    <t>1.6.2.4</t>
  </si>
  <si>
    <t>1.6.2.5</t>
  </si>
  <si>
    <t>Установка систем предотвращения гололедообразования на объекте ЗРУ 10 кВ Песчаный-Умет</t>
  </si>
  <si>
    <t>Вольтамперфазаметр Ретометр М3; Комплект поставки Прибор РЕТОМЕТР-М3; Токовые клещи Тип 1 для переменного тока (0,04 – 40 А); Токовые клещи Тип 2 для постоянного тока (1-300 А); Сетевой адаптер; Щупы измерительные (5 проводов, 1м); Зажимы типа «крокодил»; Переходник «ласточкин хвост» 4 мм; Игольчатые наконечники: Карта Micro SD; Сумка; Ведомость ЗИП; Ведомость эксплуатационных документов; Паспорт; Руководство по эксплуатации; Свидетельство о поверке</t>
  </si>
  <si>
    <t>Аппарат испытаний масла автоматический АИМ; Комплект поставки: аппарат АИМ-90, ячейка измерительная 6АМБ.539.000, Провод зазеления  5АМБ.510.004, кабель сетевой, 220В, 10А длина не менее 4 м, шаблон калибр 8ДЕ.151.541, ключ гаечный с окрытом зевом 10*12 ГОСТ 2859-50, комплект ЗИП; Свидетельство о поверке</t>
  </si>
  <si>
    <t>Миллиомметр МИКО-9; Комплект поставки: Измерительный блок МИКО-9 и сопроводительная документация; Кабель USB 2.0 A-B; Кабель сетевой; Провод заземления; Шунт 75ШСМ М3 75-0,5; Предохранитель ВП2Б-1В-2А; Эквивалент нулевого сопротивления; Сумка для переноски крепежных изделий; Комплект кабелей (длина 8,5 м, зев крокодилов 80 мм); Комплект кабелей (длина 8,5 м, зев крокодилов 103 мм); Кабель с токовыми и потенциальными  контактами; Кабели для ТТ и ТН (длина 4 м, зев крокодилов 25 мм); Свидетельство о поверке</t>
  </si>
  <si>
    <t xml:space="preserve">Комплект пробоотборников трансформаторного масла "ELCHROM-GS", 20 мл, с гермоузлом в комплектации ВВ (ТУ3418-027-11703970-05, стандарт МЭК 60567)   ТУ3418-027-11703970-05, стандарт МЭК 60567 </t>
  </si>
  <si>
    <t>2023</t>
  </si>
  <si>
    <t>Финансирование капитальных вложений года 2023, млн. рублей (с НДС)</t>
  </si>
  <si>
    <t>Приобретение автомобиля УАЗ ПРОФИ 4*4 (грузопассажирский 5 мест, ГБО-метан)</t>
  </si>
  <si>
    <t>1.6.2.6</t>
  </si>
  <si>
    <t>J_17_2022</t>
  </si>
  <si>
    <t>J_18_2022</t>
  </si>
  <si>
    <t>J_19_2022</t>
  </si>
  <si>
    <t>J_20_2022</t>
  </si>
  <si>
    <t>J_21_2021</t>
  </si>
  <si>
    <t>J_22_2023</t>
  </si>
  <si>
    <t>1.6.2.7</t>
  </si>
  <si>
    <t>4</t>
  </si>
  <si>
    <t>Фактический объем финансирования капитальных вложений на 01.01.2024 года,
млн. рублей
(с НДС)</t>
  </si>
  <si>
    <t>Остаток финансирования капитальных вложений на 01.01.2024 года в прогнозных ценах соответствующих лет, млн. рублей
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</si>
</sst>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"/>
    <numFmt numFmtId="165" formatCode="_-* #,##0.0000\ _₽_-;\-* #,##0.0000\ _₽_-;_-* &quot;-&quot;??\ _₽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4" fillId="0" borderId="0"/>
  </cellStyleXfs>
  <cellXfs count="63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/>
    </xf>
    <xf numFmtId="0" fontId="7" fillId="0" borderId="9" xfId="2" applyFont="1" applyFill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wrapText="1"/>
    </xf>
    <xf numFmtId="164" fontId="2" fillId="0" borderId="9" xfId="0" applyNumberFormat="1" applyFont="1" applyBorder="1" applyAlignment="1">
      <alignment horizontal="center"/>
    </xf>
    <xf numFmtId="0" fontId="5" fillId="0" borderId="9" xfId="0" applyNumberFormat="1" applyFont="1" applyBorder="1" applyAlignment="1">
      <alignment horizontal="center"/>
    </xf>
    <xf numFmtId="43" fontId="7" fillId="0" borderId="9" xfId="3" applyFont="1" applyFill="1" applyBorder="1" applyAlignment="1">
      <alignment horizontal="center" vertical="center" wrapText="1"/>
    </xf>
    <xf numFmtId="43" fontId="2" fillId="0" borderId="9" xfId="3" applyFont="1" applyBorder="1" applyAlignment="1">
      <alignment horizontal="center"/>
    </xf>
    <xf numFmtId="43" fontId="8" fillId="0" borderId="9" xfId="3" applyFont="1" applyFill="1" applyBorder="1" applyAlignment="1">
      <alignment horizontal="center" vertical="center"/>
    </xf>
    <xf numFmtId="43" fontId="7" fillId="0" borderId="9" xfId="3" applyFont="1" applyFill="1" applyBorder="1" applyAlignment="1">
      <alignment horizontal="center" vertical="center"/>
    </xf>
    <xf numFmtId="43" fontId="2" fillId="0" borderId="9" xfId="3" applyFont="1" applyBorder="1" applyAlignment="1">
      <alignment horizontal="center" vertical="center"/>
    </xf>
    <xf numFmtId="43" fontId="2" fillId="0" borderId="9" xfId="3" applyFont="1" applyBorder="1" applyAlignment="1">
      <alignment horizontal="center" vertical="center" wrapText="1"/>
    </xf>
    <xf numFmtId="165" fontId="2" fillId="0" borderId="9" xfId="3" applyNumberFormat="1" applyFont="1" applyBorder="1" applyAlignment="1">
      <alignment horizontal="center"/>
    </xf>
    <xf numFmtId="165" fontId="2" fillId="0" borderId="9" xfId="3" applyNumberFormat="1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right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NumberFormat="1" applyFont="1" applyFill="1" applyBorder="1" applyAlignment="1">
      <alignment horizontal="center"/>
    </xf>
    <xf numFmtId="165" fontId="2" fillId="2" borderId="9" xfId="3" applyNumberFormat="1" applyFont="1" applyFill="1" applyBorder="1" applyAlignment="1">
      <alignment horizontal="center"/>
    </xf>
    <xf numFmtId="165" fontId="2" fillId="2" borderId="9" xfId="3" applyNumberFormat="1" applyFont="1" applyFill="1" applyBorder="1" applyAlignment="1">
      <alignment horizontal="center" vertical="center"/>
    </xf>
    <xf numFmtId="165" fontId="2" fillId="2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/>
    </xf>
    <xf numFmtId="165" fontId="2" fillId="0" borderId="9" xfId="3" applyNumberFormat="1" applyFont="1" applyFill="1" applyBorder="1" applyAlignment="1">
      <alignment horizontal="center"/>
    </xf>
    <xf numFmtId="165" fontId="2" fillId="0" borderId="9" xfId="3" applyNumberFormat="1" applyFont="1" applyFill="1" applyBorder="1" applyAlignment="1">
      <alignment horizontal="center" vertical="center"/>
    </xf>
    <xf numFmtId="165" fontId="2" fillId="0" borderId="9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wrapText="1"/>
    </xf>
    <xf numFmtId="0" fontId="5" fillId="0" borderId="0" xfId="0" applyNumberFormat="1" applyFont="1" applyFill="1" applyBorder="1" applyAlignment="1">
      <alignment horizontal="center" vertical="top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</cellXfs>
  <cellStyles count="5">
    <cellStyle name="Обычный" xfId="0" builtinId="0"/>
    <cellStyle name="Обычный 3" xfId="4"/>
    <cellStyle name="Обычный 7" xfId="2"/>
    <cellStyle name="Процентный" xfId="1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80"/>
  <sheetViews>
    <sheetView tabSelected="1" view="pageBreakPreview" topLeftCell="A72" zoomScaleNormal="100" zoomScaleSheetLayoutView="100" workbookViewId="0">
      <selection activeCell="I77" sqref="I77"/>
    </sheetView>
  </sheetViews>
  <sheetFormatPr defaultRowHeight="15.75" x14ac:dyDescent="0.25"/>
  <cols>
    <col min="1" max="1" width="8.140625" style="5" customWidth="1"/>
    <col min="2" max="2" width="41.42578125" style="5" customWidth="1"/>
    <col min="3" max="3" width="13.7109375" style="5" customWidth="1"/>
    <col min="4" max="4" width="13.85546875" style="5" customWidth="1"/>
    <col min="5" max="5" width="13" style="5" customWidth="1"/>
    <col min="6" max="6" width="13.7109375" style="5" customWidth="1"/>
    <col min="7" max="7" width="8.85546875" style="5" customWidth="1"/>
    <col min="8" max="8" width="9.5703125" style="26" customWidth="1"/>
    <col min="9" max="9" width="10.85546875" style="26" customWidth="1"/>
    <col min="10" max="10" width="9" style="26" customWidth="1"/>
    <col min="11" max="11" width="9.85546875" style="26" customWidth="1"/>
    <col min="12" max="12" width="9.28515625" style="34" customWidth="1"/>
    <col min="13" max="13" width="8.42578125" style="5" customWidth="1"/>
    <col min="14" max="14" width="8.85546875" style="5" customWidth="1"/>
    <col min="15" max="15" width="8.5703125" style="26" customWidth="1"/>
    <col min="16" max="16" width="10" style="34" customWidth="1"/>
    <col min="17" max="17" width="13.7109375" style="5" customWidth="1"/>
    <col min="18" max="19" width="9.5703125" style="5" customWidth="1"/>
    <col min="20" max="20" width="32.42578125" style="5" customWidth="1"/>
    <col min="21" max="16384" width="9.140625" style="5"/>
  </cols>
  <sheetData>
    <row r="1" spans="1:20" s="1" customFormat="1" ht="12" x14ac:dyDescent="0.2">
      <c r="H1" s="24"/>
      <c r="I1" s="24"/>
      <c r="J1" s="24"/>
      <c r="K1" s="24"/>
      <c r="L1" s="33"/>
      <c r="O1" s="24"/>
      <c r="P1" s="33"/>
      <c r="T1" s="2" t="s">
        <v>0</v>
      </c>
    </row>
    <row r="2" spans="1:20" s="1" customFormat="1" ht="24" customHeight="1" x14ac:dyDescent="0.2">
      <c r="H2" s="24"/>
      <c r="I2" s="24"/>
      <c r="J2" s="24"/>
      <c r="K2" s="24"/>
      <c r="L2" s="33"/>
      <c r="O2" s="24"/>
      <c r="P2" s="33"/>
      <c r="R2" s="58" t="s">
        <v>1</v>
      </c>
      <c r="S2" s="58"/>
      <c r="T2" s="58"/>
    </row>
    <row r="3" spans="1:20" s="3" customFormat="1" ht="12.75" x14ac:dyDescent="0.2">
      <c r="A3" s="59" t="s">
        <v>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</row>
    <row r="4" spans="1:20" s="3" customFormat="1" ht="12.75" x14ac:dyDescent="0.2">
      <c r="F4" s="4" t="s">
        <v>3</v>
      </c>
      <c r="G4" s="60" t="s">
        <v>170</v>
      </c>
      <c r="H4" s="60"/>
      <c r="I4" s="25" t="s">
        <v>4</v>
      </c>
      <c r="J4" s="60" t="s">
        <v>159</v>
      </c>
      <c r="K4" s="60"/>
      <c r="L4" s="40" t="s">
        <v>5</v>
      </c>
      <c r="O4" s="25"/>
      <c r="P4" s="40"/>
    </row>
    <row r="5" spans="1:20" ht="11.25" customHeight="1" x14ac:dyDescent="0.25"/>
    <row r="6" spans="1:20" s="3" customFormat="1" ht="12.75" x14ac:dyDescent="0.2">
      <c r="F6" s="4" t="s">
        <v>6</v>
      </c>
      <c r="G6" s="61" t="s">
        <v>7</v>
      </c>
      <c r="H6" s="61"/>
      <c r="I6" s="61"/>
      <c r="J6" s="61"/>
      <c r="K6" s="61"/>
      <c r="L6" s="61"/>
      <c r="M6" s="61"/>
      <c r="N6" s="61"/>
      <c r="O6" s="61"/>
      <c r="P6" s="41"/>
    </row>
    <row r="7" spans="1:20" s="6" customFormat="1" ht="12.75" customHeight="1" x14ac:dyDescent="0.2">
      <c r="G7" s="57" t="s">
        <v>8</v>
      </c>
      <c r="H7" s="57"/>
      <c r="I7" s="57"/>
      <c r="J7" s="57"/>
      <c r="K7" s="57"/>
      <c r="L7" s="57"/>
      <c r="M7" s="57"/>
      <c r="N7" s="57"/>
      <c r="O7" s="57"/>
      <c r="P7" s="42"/>
    </row>
    <row r="8" spans="1:20" ht="11.25" customHeight="1" x14ac:dyDescent="0.25"/>
    <row r="9" spans="1:20" s="3" customFormat="1" ht="12.75" x14ac:dyDescent="0.2">
      <c r="H9" s="25"/>
      <c r="I9" s="27" t="s">
        <v>9</v>
      </c>
      <c r="J9" s="60" t="s">
        <v>159</v>
      </c>
      <c r="K9" s="60"/>
      <c r="L9" s="40" t="s">
        <v>10</v>
      </c>
      <c r="O9" s="25"/>
      <c r="P9" s="40"/>
    </row>
    <row r="10" spans="1:20" ht="11.25" customHeight="1" x14ac:dyDescent="0.25"/>
    <row r="11" spans="1:20" s="3" customFormat="1" ht="36.75" customHeight="1" x14ac:dyDescent="0.2">
      <c r="G11" s="4" t="s">
        <v>11</v>
      </c>
      <c r="H11" s="62" t="s">
        <v>140</v>
      </c>
      <c r="I11" s="62"/>
      <c r="J11" s="62"/>
      <c r="K11" s="62"/>
      <c r="L11" s="62"/>
      <c r="M11" s="62"/>
      <c r="N11" s="62"/>
      <c r="O11" s="62"/>
      <c r="P11" s="62"/>
    </row>
    <row r="12" spans="1:20" s="6" customFormat="1" ht="12.75" customHeight="1" x14ac:dyDescent="0.2">
      <c r="H12" s="57" t="s">
        <v>12</v>
      </c>
      <c r="I12" s="57"/>
      <c r="J12" s="57"/>
      <c r="K12" s="57"/>
      <c r="L12" s="57"/>
      <c r="M12" s="57"/>
      <c r="N12" s="57"/>
      <c r="O12" s="57"/>
      <c r="P12" s="57"/>
    </row>
    <row r="13" spans="1:20" ht="11.25" customHeight="1" x14ac:dyDescent="0.25"/>
    <row r="14" spans="1:20" s="1" customFormat="1" ht="48" customHeight="1" x14ac:dyDescent="0.2">
      <c r="A14" s="46" t="s">
        <v>13</v>
      </c>
      <c r="B14" s="46" t="s">
        <v>14</v>
      </c>
      <c r="C14" s="46" t="s">
        <v>15</v>
      </c>
      <c r="D14" s="46" t="s">
        <v>16</v>
      </c>
      <c r="E14" s="46" t="s">
        <v>171</v>
      </c>
      <c r="F14" s="46" t="s">
        <v>172</v>
      </c>
      <c r="G14" s="43" t="s">
        <v>160</v>
      </c>
      <c r="H14" s="44"/>
      <c r="I14" s="44"/>
      <c r="J14" s="44"/>
      <c r="K14" s="44"/>
      <c r="L14" s="44"/>
      <c r="M14" s="44"/>
      <c r="N14" s="44"/>
      <c r="O14" s="44"/>
      <c r="P14" s="45"/>
      <c r="Q14" s="46" t="s">
        <v>17</v>
      </c>
      <c r="R14" s="43" t="s">
        <v>18</v>
      </c>
      <c r="S14" s="45"/>
      <c r="T14" s="46" t="s">
        <v>19</v>
      </c>
    </row>
    <row r="15" spans="1:20" s="1" customFormat="1" ht="15" customHeight="1" x14ac:dyDescent="0.2">
      <c r="A15" s="47"/>
      <c r="B15" s="47"/>
      <c r="C15" s="47"/>
      <c r="D15" s="47"/>
      <c r="E15" s="47"/>
      <c r="F15" s="47"/>
      <c r="G15" s="43" t="s">
        <v>20</v>
      </c>
      <c r="H15" s="45"/>
      <c r="I15" s="43" t="s">
        <v>21</v>
      </c>
      <c r="J15" s="45"/>
      <c r="K15" s="43" t="s">
        <v>22</v>
      </c>
      <c r="L15" s="45"/>
      <c r="M15" s="43" t="s">
        <v>23</v>
      </c>
      <c r="N15" s="45"/>
      <c r="O15" s="43" t="s">
        <v>24</v>
      </c>
      <c r="P15" s="45"/>
      <c r="Q15" s="47"/>
      <c r="R15" s="50" t="s">
        <v>25</v>
      </c>
      <c r="S15" s="52" t="s">
        <v>26</v>
      </c>
      <c r="T15" s="47"/>
    </row>
    <row r="16" spans="1:20" s="1" customFormat="1" ht="63" customHeight="1" x14ac:dyDescent="0.2">
      <c r="A16" s="49"/>
      <c r="B16" s="49"/>
      <c r="C16" s="49"/>
      <c r="D16" s="49"/>
      <c r="E16" s="48"/>
      <c r="F16" s="48"/>
      <c r="G16" s="7" t="s">
        <v>27</v>
      </c>
      <c r="H16" s="28" t="s">
        <v>28</v>
      </c>
      <c r="I16" s="28" t="s">
        <v>27</v>
      </c>
      <c r="J16" s="28" t="s">
        <v>28</v>
      </c>
      <c r="K16" s="28" t="s">
        <v>27</v>
      </c>
      <c r="L16" s="35" t="s">
        <v>28</v>
      </c>
      <c r="M16" s="7" t="s">
        <v>27</v>
      </c>
      <c r="N16" s="7" t="s">
        <v>28</v>
      </c>
      <c r="O16" s="28" t="s">
        <v>27</v>
      </c>
      <c r="P16" s="35" t="s">
        <v>28</v>
      </c>
      <c r="Q16" s="48"/>
      <c r="R16" s="51"/>
      <c r="S16" s="53"/>
      <c r="T16" s="49"/>
    </row>
    <row r="17" spans="1:20" s="1" customFormat="1" ht="12" x14ac:dyDescent="0.2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8">
        <v>7</v>
      </c>
      <c r="H17" s="29">
        <v>8</v>
      </c>
      <c r="I17" s="29">
        <v>9</v>
      </c>
      <c r="J17" s="29">
        <v>10</v>
      </c>
      <c r="K17" s="29">
        <v>11</v>
      </c>
      <c r="L17" s="36">
        <v>12</v>
      </c>
      <c r="M17" s="8">
        <v>13</v>
      </c>
      <c r="N17" s="8">
        <v>14</v>
      </c>
      <c r="O17" s="29">
        <v>15</v>
      </c>
      <c r="P17" s="36">
        <v>16</v>
      </c>
      <c r="Q17" s="8">
        <v>17</v>
      </c>
      <c r="R17" s="8">
        <v>18</v>
      </c>
      <c r="S17" s="8">
        <v>19</v>
      </c>
      <c r="T17" s="8">
        <v>20</v>
      </c>
    </row>
    <row r="18" spans="1:20" s="1" customFormat="1" ht="12" x14ac:dyDescent="0.2">
      <c r="A18" s="9">
        <v>0</v>
      </c>
      <c r="B18" s="10" t="s">
        <v>29</v>
      </c>
      <c r="C18" s="13" t="s">
        <v>30</v>
      </c>
      <c r="D18" s="19">
        <f>D20+D24</f>
        <v>52.818147144000008</v>
      </c>
      <c r="E18" s="19">
        <f>E20+E24</f>
        <v>24.259147144000003</v>
      </c>
      <c r="F18" s="19">
        <f>F20+F24</f>
        <v>28.558999999999997</v>
      </c>
      <c r="G18" s="19">
        <f>G20+G24</f>
        <v>9.4003354120000004</v>
      </c>
      <c r="H18" s="30">
        <f>J18+L18+N18+P18</f>
        <v>9.4396649999999998</v>
      </c>
      <c r="I18" s="30">
        <f t="shared" ref="I18:P18" si="0">I20+I24</f>
        <v>1.373065</v>
      </c>
      <c r="J18" s="30">
        <f>J20+J24</f>
        <v>0.73846500000000004</v>
      </c>
      <c r="K18" s="30">
        <f>K20+K24</f>
        <v>5.8742704120000004</v>
      </c>
      <c r="L18" s="37">
        <f t="shared" si="0"/>
        <v>5.8368000000000002</v>
      </c>
      <c r="M18" s="19">
        <f t="shared" si="0"/>
        <v>0</v>
      </c>
      <c r="N18" s="19">
        <f t="shared" si="0"/>
        <v>0</v>
      </c>
      <c r="O18" s="30">
        <f t="shared" si="0"/>
        <v>2.153</v>
      </c>
      <c r="P18" s="37">
        <f t="shared" si="0"/>
        <v>2.8643999999999998</v>
      </c>
      <c r="Q18" s="19">
        <f>Q20+Q24</f>
        <v>26.405999999999999</v>
      </c>
      <c r="R18" s="19">
        <f>H18-G18</f>
        <v>3.9329587999999305E-2</v>
      </c>
      <c r="S18" s="19">
        <v>0.42</v>
      </c>
      <c r="T18" s="14"/>
    </row>
    <row r="19" spans="1:20" s="1" customFormat="1" ht="12" x14ac:dyDescent="0.2">
      <c r="A19" s="9" t="s">
        <v>31</v>
      </c>
      <c r="B19" s="10" t="s">
        <v>32</v>
      </c>
      <c r="C19" s="13" t="s">
        <v>30</v>
      </c>
      <c r="D19" s="19">
        <v>0</v>
      </c>
      <c r="E19" s="19">
        <v>0</v>
      </c>
      <c r="F19" s="19">
        <v>0</v>
      </c>
      <c r="G19" s="19">
        <v>0</v>
      </c>
      <c r="H19" s="30">
        <v>0</v>
      </c>
      <c r="I19" s="30">
        <v>0</v>
      </c>
      <c r="J19" s="30">
        <v>0</v>
      </c>
      <c r="K19" s="30">
        <v>0</v>
      </c>
      <c r="L19" s="37">
        <v>0</v>
      </c>
      <c r="M19" s="19">
        <v>0</v>
      </c>
      <c r="N19" s="19">
        <v>0</v>
      </c>
      <c r="O19" s="30">
        <v>0</v>
      </c>
      <c r="P19" s="37">
        <v>0</v>
      </c>
      <c r="Q19" s="19">
        <v>0</v>
      </c>
      <c r="R19" s="19"/>
      <c r="S19" s="19"/>
      <c r="T19" s="14"/>
    </row>
    <row r="20" spans="1:20" s="1" customFormat="1" ht="24" x14ac:dyDescent="0.2">
      <c r="A20" s="9" t="s">
        <v>33</v>
      </c>
      <c r="B20" s="10" t="s">
        <v>34</v>
      </c>
      <c r="C20" s="13" t="s">
        <v>30</v>
      </c>
      <c r="D20" s="19">
        <f>D54</f>
        <v>47.780370412000003</v>
      </c>
      <c r="E20" s="19">
        <f>E54</f>
        <v>21.433370412000002</v>
      </c>
      <c r="F20" s="19">
        <f>F54</f>
        <v>26.346999999999998</v>
      </c>
      <c r="G20" s="19">
        <f>G54</f>
        <v>8.027270412</v>
      </c>
      <c r="H20" s="30">
        <f t="shared" ref="H20:Q20" si="1">H54</f>
        <v>7.218</v>
      </c>
      <c r="I20" s="30">
        <f t="shared" si="1"/>
        <v>0</v>
      </c>
      <c r="J20" s="30">
        <f t="shared" si="1"/>
        <v>0</v>
      </c>
      <c r="K20" s="30">
        <f t="shared" si="1"/>
        <v>5.8742704120000004</v>
      </c>
      <c r="L20" s="37">
        <f t="shared" si="1"/>
        <v>5.8368000000000002</v>
      </c>
      <c r="M20" s="19">
        <f t="shared" si="1"/>
        <v>0</v>
      </c>
      <c r="N20" s="19">
        <f t="shared" si="1"/>
        <v>0</v>
      </c>
      <c r="O20" s="30">
        <f>O54</f>
        <v>2.153</v>
      </c>
      <c r="P20" s="37">
        <f>P54</f>
        <v>1.3812</v>
      </c>
      <c r="Q20" s="19">
        <f t="shared" si="1"/>
        <v>24.193999999999999</v>
      </c>
      <c r="R20" s="19"/>
      <c r="S20" s="19"/>
      <c r="T20" s="14"/>
    </row>
    <row r="21" spans="1:20" s="1" customFormat="1" ht="36" x14ac:dyDescent="0.2">
      <c r="A21" s="9" t="s">
        <v>35</v>
      </c>
      <c r="B21" s="10" t="s">
        <v>36</v>
      </c>
      <c r="C21" s="13" t="s">
        <v>30</v>
      </c>
      <c r="D21" s="19">
        <v>0</v>
      </c>
      <c r="E21" s="19">
        <v>0</v>
      </c>
      <c r="F21" s="19">
        <v>0</v>
      </c>
      <c r="G21" s="19">
        <v>0</v>
      </c>
      <c r="H21" s="30">
        <v>0</v>
      </c>
      <c r="I21" s="30">
        <v>0</v>
      </c>
      <c r="J21" s="30">
        <v>0</v>
      </c>
      <c r="K21" s="30">
        <v>0</v>
      </c>
      <c r="L21" s="37">
        <v>0</v>
      </c>
      <c r="M21" s="19">
        <v>0</v>
      </c>
      <c r="N21" s="19">
        <v>0</v>
      </c>
      <c r="O21" s="30">
        <v>0</v>
      </c>
      <c r="P21" s="37">
        <v>0</v>
      </c>
      <c r="Q21" s="19">
        <v>0</v>
      </c>
      <c r="R21" s="19"/>
      <c r="S21" s="19"/>
      <c r="T21" s="14"/>
    </row>
    <row r="22" spans="1:20" s="1" customFormat="1" ht="24" x14ac:dyDescent="0.2">
      <c r="A22" s="9" t="s">
        <v>37</v>
      </c>
      <c r="B22" s="10" t="s">
        <v>38</v>
      </c>
      <c r="C22" s="13" t="s">
        <v>30</v>
      </c>
      <c r="D22" s="19">
        <v>0</v>
      </c>
      <c r="E22" s="19">
        <v>0</v>
      </c>
      <c r="F22" s="19">
        <v>0</v>
      </c>
      <c r="G22" s="19">
        <v>0</v>
      </c>
      <c r="H22" s="30">
        <v>0</v>
      </c>
      <c r="I22" s="30">
        <v>0</v>
      </c>
      <c r="J22" s="30">
        <v>0</v>
      </c>
      <c r="K22" s="30">
        <v>0</v>
      </c>
      <c r="L22" s="37">
        <v>0</v>
      </c>
      <c r="M22" s="19">
        <v>0</v>
      </c>
      <c r="N22" s="19">
        <v>0</v>
      </c>
      <c r="O22" s="30">
        <v>0</v>
      </c>
      <c r="P22" s="37">
        <v>0</v>
      </c>
      <c r="Q22" s="19">
        <v>0</v>
      </c>
      <c r="R22" s="19"/>
      <c r="S22" s="19"/>
      <c r="T22" s="14"/>
    </row>
    <row r="23" spans="1:20" s="1" customFormat="1" ht="24" x14ac:dyDescent="0.2">
      <c r="A23" s="9" t="s">
        <v>39</v>
      </c>
      <c r="B23" s="10" t="s">
        <v>40</v>
      </c>
      <c r="C23" s="13" t="s">
        <v>30</v>
      </c>
      <c r="D23" s="19">
        <v>0</v>
      </c>
      <c r="E23" s="19">
        <v>0</v>
      </c>
      <c r="F23" s="19">
        <v>0</v>
      </c>
      <c r="G23" s="19">
        <v>0</v>
      </c>
      <c r="H23" s="30">
        <v>0</v>
      </c>
      <c r="I23" s="30">
        <v>0</v>
      </c>
      <c r="J23" s="30">
        <v>0</v>
      </c>
      <c r="K23" s="30">
        <v>0</v>
      </c>
      <c r="L23" s="37">
        <v>0</v>
      </c>
      <c r="M23" s="19">
        <v>0</v>
      </c>
      <c r="N23" s="19">
        <v>0</v>
      </c>
      <c r="O23" s="30">
        <v>0</v>
      </c>
      <c r="P23" s="37">
        <v>0</v>
      </c>
      <c r="Q23" s="19">
        <v>0</v>
      </c>
      <c r="R23" s="19"/>
      <c r="S23" s="19"/>
      <c r="T23" s="14"/>
    </row>
    <row r="24" spans="1:20" s="1" customFormat="1" ht="12" x14ac:dyDescent="0.2">
      <c r="A24" s="9" t="s">
        <v>41</v>
      </c>
      <c r="B24" s="10" t="s">
        <v>42</v>
      </c>
      <c r="C24" s="13" t="s">
        <v>30</v>
      </c>
      <c r="D24" s="19">
        <f>D70</f>
        <v>5.0377767320000011</v>
      </c>
      <c r="E24" s="19">
        <f>E70</f>
        <v>2.825776732</v>
      </c>
      <c r="F24" s="19">
        <f>F70</f>
        <v>2.2120000000000002</v>
      </c>
      <c r="G24" s="19">
        <f t="shared" ref="G24:P24" si="2">G70</f>
        <v>1.373065</v>
      </c>
      <c r="H24" s="30">
        <f>H70</f>
        <v>2.2216650000000002</v>
      </c>
      <c r="I24" s="30">
        <f t="shared" si="2"/>
        <v>1.373065</v>
      </c>
      <c r="J24" s="30">
        <f>J70</f>
        <v>0.73846500000000004</v>
      </c>
      <c r="K24" s="30">
        <f t="shared" si="2"/>
        <v>0</v>
      </c>
      <c r="L24" s="37">
        <f t="shared" si="2"/>
        <v>0</v>
      </c>
      <c r="M24" s="19">
        <f t="shared" si="2"/>
        <v>0</v>
      </c>
      <c r="N24" s="19">
        <f t="shared" si="2"/>
        <v>0</v>
      </c>
      <c r="O24" s="30">
        <f t="shared" si="2"/>
        <v>0</v>
      </c>
      <c r="P24" s="37">
        <f t="shared" si="2"/>
        <v>1.4832000000000001</v>
      </c>
      <c r="Q24" s="19">
        <f>Q70</f>
        <v>2.2120000000000002</v>
      </c>
      <c r="R24" s="19"/>
      <c r="S24" s="19"/>
      <c r="T24" s="14"/>
    </row>
    <row r="25" spans="1:20" s="1" customFormat="1" ht="12" x14ac:dyDescent="0.2">
      <c r="A25" s="9"/>
      <c r="B25" s="10"/>
      <c r="C25" s="15"/>
      <c r="D25" s="19"/>
      <c r="E25" s="19"/>
      <c r="F25" s="19"/>
      <c r="G25" s="19"/>
      <c r="H25" s="30"/>
      <c r="I25" s="30"/>
      <c r="J25" s="30"/>
      <c r="K25" s="30"/>
      <c r="L25" s="37"/>
      <c r="M25" s="19"/>
      <c r="N25" s="19"/>
      <c r="O25" s="30"/>
      <c r="P25" s="37"/>
      <c r="Q25" s="19"/>
      <c r="R25" s="19"/>
      <c r="S25" s="19"/>
      <c r="T25" s="14"/>
    </row>
    <row r="26" spans="1:20" s="1" customFormat="1" ht="24" hidden="1" x14ac:dyDescent="0.2">
      <c r="A26" s="9">
        <v>1</v>
      </c>
      <c r="B26" s="10" t="s">
        <v>43</v>
      </c>
      <c r="C26" s="13" t="s">
        <v>139</v>
      </c>
      <c r="D26" s="19">
        <v>0</v>
      </c>
      <c r="E26" s="19">
        <v>0</v>
      </c>
      <c r="F26" s="19">
        <v>0</v>
      </c>
      <c r="G26" s="19">
        <v>0</v>
      </c>
      <c r="H26" s="30">
        <v>0</v>
      </c>
      <c r="I26" s="30">
        <v>0</v>
      </c>
      <c r="J26" s="30">
        <v>0</v>
      </c>
      <c r="K26" s="30">
        <v>0</v>
      </c>
      <c r="L26" s="37">
        <v>0</v>
      </c>
      <c r="M26" s="19">
        <v>0</v>
      </c>
      <c r="N26" s="19">
        <v>0</v>
      </c>
      <c r="O26" s="30">
        <v>0</v>
      </c>
      <c r="P26" s="37">
        <v>0</v>
      </c>
      <c r="Q26" s="19">
        <v>0</v>
      </c>
      <c r="R26" s="19"/>
      <c r="S26" s="19"/>
      <c r="T26" s="14"/>
    </row>
    <row r="27" spans="1:20" s="1" customFormat="1" ht="12" hidden="1" x14ac:dyDescent="0.2">
      <c r="A27" s="9" t="s">
        <v>44</v>
      </c>
      <c r="B27" s="10" t="s">
        <v>45</v>
      </c>
      <c r="C27" s="13" t="s">
        <v>30</v>
      </c>
      <c r="D27" s="19">
        <v>0</v>
      </c>
      <c r="E27" s="19">
        <v>0</v>
      </c>
      <c r="F27" s="19">
        <v>0</v>
      </c>
      <c r="G27" s="19">
        <v>0</v>
      </c>
      <c r="H27" s="30">
        <v>0</v>
      </c>
      <c r="I27" s="30">
        <v>0</v>
      </c>
      <c r="J27" s="30">
        <v>0</v>
      </c>
      <c r="K27" s="30">
        <v>0</v>
      </c>
      <c r="L27" s="37">
        <v>0</v>
      </c>
      <c r="M27" s="19">
        <v>0</v>
      </c>
      <c r="N27" s="19">
        <v>0</v>
      </c>
      <c r="O27" s="30">
        <v>0</v>
      </c>
      <c r="P27" s="37">
        <v>0</v>
      </c>
      <c r="Q27" s="19">
        <v>0</v>
      </c>
      <c r="R27" s="19"/>
      <c r="S27" s="19"/>
      <c r="T27" s="14"/>
    </row>
    <row r="28" spans="1:20" s="1" customFormat="1" ht="24" hidden="1" x14ac:dyDescent="0.2">
      <c r="A28" s="9" t="s">
        <v>46</v>
      </c>
      <c r="B28" s="10" t="s">
        <v>47</v>
      </c>
      <c r="C28" s="16" t="s">
        <v>30</v>
      </c>
      <c r="D28" s="19">
        <v>0</v>
      </c>
      <c r="E28" s="19">
        <v>0</v>
      </c>
      <c r="F28" s="19">
        <v>0</v>
      </c>
      <c r="G28" s="19">
        <v>0</v>
      </c>
      <c r="H28" s="30">
        <v>0</v>
      </c>
      <c r="I28" s="30">
        <v>0</v>
      </c>
      <c r="J28" s="30">
        <v>0</v>
      </c>
      <c r="K28" s="30">
        <v>0</v>
      </c>
      <c r="L28" s="37">
        <v>0</v>
      </c>
      <c r="M28" s="19">
        <v>0</v>
      </c>
      <c r="N28" s="19">
        <v>0</v>
      </c>
      <c r="O28" s="30">
        <v>0</v>
      </c>
      <c r="P28" s="37">
        <v>0</v>
      </c>
      <c r="Q28" s="19">
        <v>0</v>
      </c>
      <c r="R28" s="19"/>
      <c r="S28" s="19"/>
      <c r="T28" s="14"/>
    </row>
    <row r="29" spans="1:20" s="1" customFormat="1" ht="36" hidden="1" x14ac:dyDescent="0.2">
      <c r="A29" s="9" t="s">
        <v>48</v>
      </c>
      <c r="B29" s="10" t="s">
        <v>49</v>
      </c>
      <c r="C29" s="16" t="s">
        <v>30</v>
      </c>
      <c r="D29" s="19">
        <v>0</v>
      </c>
      <c r="E29" s="19">
        <v>0</v>
      </c>
      <c r="F29" s="19">
        <v>0</v>
      </c>
      <c r="G29" s="19">
        <v>0</v>
      </c>
      <c r="H29" s="30">
        <v>0</v>
      </c>
      <c r="I29" s="30">
        <v>0</v>
      </c>
      <c r="J29" s="30">
        <v>0</v>
      </c>
      <c r="K29" s="30">
        <v>0</v>
      </c>
      <c r="L29" s="37">
        <v>0</v>
      </c>
      <c r="M29" s="19">
        <v>0</v>
      </c>
      <c r="N29" s="19">
        <v>0</v>
      </c>
      <c r="O29" s="30">
        <v>0</v>
      </c>
      <c r="P29" s="37">
        <v>0</v>
      </c>
      <c r="Q29" s="19">
        <v>0</v>
      </c>
      <c r="R29" s="19"/>
      <c r="S29" s="19"/>
      <c r="T29" s="14"/>
    </row>
    <row r="30" spans="1:20" s="1" customFormat="1" ht="36" hidden="1" x14ac:dyDescent="0.2">
      <c r="A30" s="9" t="s">
        <v>50</v>
      </c>
      <c r="B30" s="10" t="s">
        <v>51</v>
      </c>
      <c r="C30" s="16" t="s">
        <v>30</v>
      </c>
      <c r="D30" s="19">
        <v>0</v>
      </c>
      <c r="E30" s="19">
        <v>0</v>
      </c>
      <c r="F30" s="19">
        <v>0</v>
      </c>
      <c r="G30" s="19">
        <v>0</v>
      </c>
      <c r="H30" s="30">
        <v>0</v>
      </c>
      <c r="I30" s="30">
        <v>0</v>
      </c>
      <c r="J30" s="30">
        <v>0</v>
      </c>
      <c r="K30" s="30">
        <v>0</v>
      </c>
      <c r="L30" s="37">
        <v>0</v>
      </c>
      <c r="M30" s="19">
        <v>0</v>
      </c>
      <c r="N30" s="19">
        <v>0</v>
      </c>
      <c r="O30" s="30">
        <v>0</v>
      </c>
      <c r="P30" s="37">
        <v>0</v>
      </c>
      <c r="Q30" s="19">
        <v>0</v>
      </c>
      <c r="R30" s="19"/>
      <c r="S30" s="19"/>
      <c r="T30" s="14"/>
    </row>
    <row r="31" spans="1:20" s="1" customFormat="1" ht="36" hidden="1" x14ac:dyDescent="0.2">
      <c r="A31" s="9" t="s">
        <v>52</v>
      </c>
      <c r="B31" s="10" t="s">
        <v>53</v>
      </c>
      <c r="C31" s="16" t="s">
        <v>30</v>
      </c>
      <c r="D31" s="19">
        <v>0</v>
      </c>
      <c r="E31" s="19">
        <v>0</v>
      </c>
      <c r="F31" s="19">
        <v>0</v>
      </c>
      <c r="G31" s="19">
        <v>0</v>
      </c>
      <c r="H31" s="30">
        <v>0</v>
      </c>
      <c r="I31" s="30">
        <v>0</v>
      </c>
      <c r="J31" s="30">
        <v>0</v>
      </c>
      <c r="K31" s="30">
        <v>0</v>
      </c>
      <c r="L31" s="37">
        <v>0</v>
      </c>
      <c r="M31" s="19">
        <v>0</v>
      </c>
      <c r="N31" s="19">
        <v>0</v>
      </c>
      <c r="O31" s="30">
        <v>0</v>
      </c>
      <c r="P31" s="37">
        <v>0</v>
      </c>
      <c r="Q31" s="19">
        <v>0</v>
      </c>
      <c r="R31" s="19"/>
      <c r="S31" s="19"/>
      <c r="T31" s="14"/>
    </row>
    <row r="32" spans="1:20" s="1" customFormat="1" ht="24" hidden="1" x14ac:dyDescent="0.2">
      <c r="A32" s="9" t="s">
        <v>54</v>
      </c>
      <c r="B32" s="10" t="s">
        <v>55</v>
      </c>
      <c r="C32" s="16" t="s">
        <v>30</v>
      </c>
      <c r="D32" s="19">
        <v>0</v>
      </c>
      <c r="E32" s="19">
        <v>0</v>
      </c>
      <c r="F32" s="19">
        <v>0</v>
      </c>
      <c r="G32" s="19">
        <v>0</v>
      </c>
      <c r="H32" s="30">
        <v>0</v>
      </c>
      <c r="I32" s="30">
        <v>0</v>
      </c>
      <c r="J32" s="30">
        <v>0</v>
      </c>
      <c r="K32" s="30">
        <v>0</v>
      </c>
      <c r="L32" s="37">
        <v>0</v>
      </c>
      <c r="M32" s="19">
        <v>0</v>
      </c>
      <c r="N32" s="19">
        <v>0</v>
      </c>
      <c r="O32" s="30">
        <v>0</v>
      </c>
      <c r="P32" s="37">
        <v>0</v>
      </c>
      <c r="Q32" s="19">
        <v>0</v>
      </c>
      <c r="R32" s="19"/>
      <c r="S32" s="19"/>
      <c r="T32" s="14"/>
    </row>
    <row r="33" spans="1:20" s="1" customFormat="1" ht="48" hidden="1" x14ac:dyDescent="0.2">
      <c r="A33" s="9" t="s">
        <v>56</v>
      </c>
      <c r="B33" s="10" t="s">
        <v>57</v>
      </c>
      <c r="C33" s="16" t="s">
        <v>30</v>
      </c>
      <c r="D33" s="19">
        <v>0</v>
      </c>
      <c r="E33" s="19">
        <v>0</v>
      </c>
      <c r="F33" s="19">
        <v>0</v>
      </c>
      <c r="G33" s="19">
        <v>0</v>
      </c>
      <c r="H33" s="30">
        <v>0</v>
      </c>
      <c r="I33" s="30">
        <v>0</v>
      </c>
      <c r="J33" s="30">
        <v>0</v>
      </c>
      <c r="K33" s="30">
        <v>0</v>
      </c>
      <c r="L33" s="37">
        <v>0</v>
      </c>
      <c r="M33" s="19">
        <v>0</v>
      </c>
      <c r="N33" s="19">
        <v>0</v>
      </c>
      <c r="O33" s="30">
        <v>0</v>
      </c>
      <c r="P33" s="37">
        <v>0</v>
      </c>
      <c r="Q33" s="19">
        <v>0</v>
      </c>
      <c r="R33" s="19"/>
      <c r="S33" s="19"/>
      <c r="T33" s="14"/>
    </row>
    <row r="34" spans="1:20" s="1" customFormat="1" ht="24" hidden="1" x14ac:dyDescent="0.2">
      <c r="A34" s="9" t="s">
        <v>58</v>
      </c>
      <c r="B34" s="10" t="s">
        <v>59</v>
      </c>
      <c r="C34" s="16" t="s">
        <v>30</v>
      </c>
      <c r="D34" s="19">
        <v>0</v>
      </c>
      <c r="E34" s="19">
        <v>0</v>
      </c>
      <c r="F34" s="19">
        <v>0</v>
      </c>
      <c r="G34" s="19">
        <v>0</v>
      </c>
      <c r="H34" s="30">
        <v>0</v>
      </c>
      <c r="I34" s="30">
        <v>0</v>
      </c>
      <c r="J34" s="30">
        <v>0</v>
      </c>
      <c r="K34" s="30">
        <v>0</v>
      </c>
      <c r="L34" s="37">
        <v>0</v>
      </c>
      <c r="M34" s="19">
        <v>0</v>
      </c>
      <c r="N34" s="19">
        <v>0</v>
      </c>
      <c r="O34" s="30">
        <v>0</v>
      </c>
      <c r="P34" s="37">
        <v>0</v>
      </c>
      <c r="Q34" s="19">
        <v>0</v>
      </c>
      <c r="R34" s="19"/>
      <c r="S34" s="19"/>
      <c r="T34" s="14"/>
    </row>
    <row r="35" spans="1:20" s="1" customFormat="1" ht="36" hidden="1" x14ac:dyDescent="0.2">
      <c r="A35" s="9" t="s">
        <v>60</v>
      </c>
      <c r="B35" s="10" t="s">
        <v>61</v>
      </c>
      <c r="C35" s="16" t="s">
        <v>30</v>
      </c>
      <c r="D35" s="19">
        <v>0</v>
      </c>
      <c r="E35" s="19">
        <v>0</v>
      </c>
      <c r="F35" s="19">
        <v>0</v>
      </c>
      <c r="G35" s="19">
        <v>0</v>
      </c>
      <c r="H35" s="30">
        <v>0</v>
      </c>
      <c r="I35" s="30">
        <v>0</v>
      </c>
      <c r="J35" s="30">
        <v>0</v>
      </c>
      <c r="K35" s="30">
        <v>0</v>
      </c>
      <c r="L35" s="37">
        <v>0</v>
      </c>
      <c r="M35" s="19">
        <v>0</v>
      </c>
      <c r="N35" s="19">
        <v>0</v>
      </c>
      <c r="O35" s="30">
        <v>0</v>
      </c>
      <c r="P35" s="37">
        <v>0</v>
      </c>
      <c r="Q35" s="19">
        <v>0</v>
      </c>
      <c r="R35" s="19"/>
      <c r="S35" s="19"/>
      <c r="T35" s="14"/>
    </row>
    <row r="36" spans="1:20" s="1" customFormat="1" ht="24" hidden="1" x14ac:dyDescent="0.2">
      <c r="A36" s="9" t="s">
        <v>62</v>
      </c>
      <c r="B36" s="10" t="s">
        <v>63</v>
      </c>
      <c r="C36" s="16" t="s">
        <v>30</v>
      </c>
      <c r="D36" s="19">
        <v>0</v>
      </c>
      <c r="E36" s="19">
        <v>0</v>
      </c>
      <c r="F36" s="19">
        <v>0</v>
      </c>
      <c r="G36" s="19">
        <v>0</v>
      </c>
      <c r="H36" s="30">
        <v>0</v>
      </c>
      <c r="I36" s="30">
        <v>0</v>
      </c>
      <c r="J36" s="30">
        <v>0</v>
      </c>
      <c r="K36" s="30">
        <v>0</v>
      </c>
      <c r="L36" s="37">
        <v>0</v>
      </c>
      <c r="M36" s="19">
        <v>0</v>
      </c>
      <c r="N36" s="19">
        <v>0</v>
      </c>
      <c r="O36" s="30">
        <v>0</v>
      </c>
      <c r="P36" s="37">
        <v>0</v>
      </c>
      <c r="Q36" s="19">
        <v>0</v>
      </c>
      <c r="R36" s="19"/>
      <c r="S36" s="19"/>
      <c r="T36" s="14"/>
    </row>
    <row r="37" spans="1:20" s="1" customFormat="1" ht="72" hidden="1" x14ac:dyDescent="0.2">
      <c r="A37" s="9" t="s">
        <v>62</v>
      </c>
      <c r="B37" s="10" t="s">
        <v>64</v>
      </c>
      <c r="C37" s="16" t="s">
        <v>30</v>
      </c>
      <c r="D37" s="19">
        <v>0</v>
      </c>
      <c r="E37" s="19">
        <v>0</v>
      </c>
      <c r="F37" s="19">
        <v>0</v>
      </c>
      <c r="G37" s="19">
        <v>0</v>
      </c>
      <c r="H37" s="30">
        <v>0</v>
      </c>
      <c r="I37" s="30">
        <v>0</v>
      </c>
      <c r="J37" s="30">
        <v>0</v>
      </c>
      <c r="K37" s="30">
        <v>0</v>
      </c>
      <c r="L37" s="37">
        <v>0</v>
      </c>
      <c r="M37" s="19">
        <v>0</v>
      </c>
      <c r="N37" s="19">
        <v>0</v>
      </c>
      <c r="O37" s="30">
        <v>0</v>
      </c>
      <c r="P37" s="37">
        <v>0</v>
      </c>
      <c r="Q37" s="19">
        <v>0</v>
      </c>
      <c r="R37" s="19"/>
      <c r="S37" s="19"/>
      <c r="T37" s="14"/>
    </row>
    <row r="38" spans="1:20" s="1" customFormat="1" ht="60" hidden="1" x14ac:dyDescent="0.2">
      <c r="A38" s="9" t="s">
        <v>62</v>
      </c>
      <c r="B38" s="10" t="s">
        <v>65</v>
      </c>
      <c r="C38" s="16" t="s">
        <v>30</v>
      </c>
      <c r="D38" s="19">
        <v>0</v>
      </c>
      <c r="E38" s="19">
        <v>0</v>
      </c>
      <c r="F38" s="19">
        <v>0</v>
      </c>
      <c r="G38" s="19">
        <v>0</v>
      </c>
      <c r="H38" s="30">
        <v>0</v>
      </c>
      <c r="I38" s="30">
        <v>0</v>
      </c>
      <c r="J38" s="30">
        <v>0</v>
      </c>
      <c r="K38" s="30">
        <v>0</v>
      </c>
      <c r="L38" s="37">
        <v>0</v>
      </c>
      <c r="M38" s="19">
        <v>0</v>
      </c>
      <c r="N38" s="19">
        <v>0</v>
      </c>
      <c r="O38" s="30">
        <v>0</v>
      </c>
      <c r="P38" s="37">
        <v>0</v>
      </c>
      <c r="Q38" s="19">
        <v>0</v>
      </c>
      <c r="R38" s="19"/>
      <c r="S38" s="19"/>
      <c r="T38" s="14"/>
    </row>
    <row r="39" spans="1:20" s="1" customFormat="1" ht="72" hidden="1" x14ac:dyDescent="0.2">
      <c r="A39" s="9" t="s">
        <v>62</v>
      </c>
      <c r="B39" s="10" t="s">
        <v>66</v>
      </c>
      <c r="C39" s="16" t="s">
        <v>30</v>
      </c>
      <c r="D39" s="19">
        <v>0</v>
      </c>
      <c r="E39" s="19">
        <v>0</v>
      </c>
      <c r="F39" s="19">
        <v>0</v>
      </c>
      <c r="G39" s="19">
        <v>0</v>
      </c>
      <c r="H39" s="30">
        <v>0</v>
      </c>
      <c r="I39" s="30">
        <v>0</v>
      </c>
      <c r="J39" s="30">
        <v>0</v>
      </c>
      <c r="K39" s="30">
        <v>0</v>
      </c>
      <c r="L39" s="37">
        <v>0</v>
      </c>
      <c r="M39" s="19">
        <v>0</v>
      </c>
      <c r="N39" s="19">
        <v>0</v>
      </c>
      <c r="O39" s="30">
        <v>0</v>
      </c>
      <c r="P39" s="37">
        <v>0</v>
      </c>
      <c r="Q39" s="19">
        <v>0</v>
      </c>
      <c r="R39" s="19"/>
      <c r="S39" s="19"/>
      <c r="T39" s="14"/>
    </row>
    <row r="40" spans="1:20" s="1" customFormat="1" ht="24" hidden="1" x14ac:dyDescent="0.2">
      <c r="A40" s="9" t="s">
        <v>67</v>
      </c>
      <c r="B40" s="10" t="s">
        <v>63</v>
      </c>
      <c r="C40" s="16" t="s">
        <v>30</v>
      </c>
      <c r="D40" s="19">
        <v>0</v>
      </c>
      <c r="E40" s="19">
        <v>0</v>
      </c>
      <c r="F40" s="19">
        <v>0</v>
      </c>
      <c r="G40" s="19">
        <v>0</v>
      </c>
      <c r="H40" s="30">
        <v>0</v>
      </c>
      <c r="I40" s="30">
        <v>0</v>
      </c>
      <c r="J40" s="30">
        <v>0</v>
      </c>
      <c r="K40" s="30">
        <v>0</v>
      </c>
      <c r="L40" s="37">
        <v>0</v>
      </c>
      <c r="M40" s="19">
        <v>0</v>
      </c>
      <c r="N40" s="19">
        <v>0</v>
      </c>
      <c r="O40" s="30">
        <v>0</v>
      </c>
      <c r="P40" s="37">
        <v>0</v>
      </c>
      <c r="Q40" s="19">
        <v>0</v>
      </c>
      <c r="R40" s="19"/>
      <c r="S40" s="19"/>
      <c r="T40" s="14"/>
    </row>
    <row r="41" spans="1:20" s="1" customFormat="1" ht="72" hidden="1" x14ac:dyDescent="0.2">
      <c r="A41" s="9" t="s">
        <v>67</v>
      </c>
      <c r="B41" s="10" t="s">
        <v>64</v>
      </c>
      <c r="C41" s="16" t="s">
        <v>30</v>
      </c>
      <c r="D41" s="19">
        <v>0</v>
      </c>
      <c r="E41" s="19">
        <v>0</v>
      </c>
      <c r="F41" s="19">
        <v>0</v>
      </c>
      <c r="G41" s="19">
        <v>0</v>
      </c>
      <c r="H41" s="30">
        <v>0</v>
      </c>
      <c r="I41" s="30">
        <v>0</v>
      </c>
      <c r="J41" s="30">
        <v>0</v>
      </c>
      <c r="K41" s="30">
        <v>0</v>
      </c>
      <c r="L41" s="37">
        <v>0</v>
      </c>
      <c r="M41" s="19">
        <v>0</v>
      </c>
      <c r="N41" s="19">
        <v>0</v>
      </c>
      <c r="O41" s="30">
        <v>0</v>
      </c>
      <c r="P41" s="37">
        <v>0</v>
      </c>
      <c r="Q41" s="19">
        <v>0</v>
      </c>
      <c r="R41" s="19"/>
      <c r="S41" s="19"/>
      <c r="T41" s="14"/>
    </row>
    <row r="42" spans="1:20" s="1" customFormat="1" ht="60" hidden="1" x14ac:dyDescent="0.2">
      <c r="A42" s="9" t="s">
        <v>68</v>
      </c>
      <c r="B42" s="10" t="s">
        <v>69</v>
      </c>
      <c r="C42" s="16" t="s">
        <v>30</v>
      </c>
      <c r="D42" s="19">
        <v>0</v>
      </c>
      <c r="E42" s="19">
        <v>0</v>
      </c>
      <c r="F42" s="19">
        <v>0</v>
      </c>
      <c r="G42" s="19">
        <v>0</v>
      </c>
      <c r="H42" s="30">
        <v>0</v>
      </c>
      <c r="I42" s="30">
        <v>0</v>
      </c>
      <c r="J42" s="30">
        <v>0</v>
      </c>
      <c r="K42" s="30">
        <v>0</v>
      </c>
      <c r="L42" s="37">
        <v>0</v>
      </c>
      <c r="M42" s="19">
        <v>0</v>
      </c>
      <c r="N42" s="19">
        <v>0</v>
      </c>
      <c r="O42" s="30">
        <v>0</v>
      </c>
      <c r="P42" s="37">
        <v>0</v>
      </c>
      <c r="Q42" s="19">
        <v>0</v>
      </c>
      <c r="R42" s="19"/>
      <c r="S42" s="19"/>
      <c r="T42" s="14"/>
    </row>
    <row r="43" spans="1:20" s="1" customFormat="1" ht="48" hidden="1" x14ac:dyDescent="0.2">
      <c r="A43" s="9" t="s">
        <v>70</v>
      </c>
      <c r="B43" s="10" t="s">
        <v>71</v>
      </c>
      <c r="C43" s="16" t="s">
        <v>30</v>
      </c>
      <c r="D43" s="19">
        <v>0</v>
      </c>
      <c r="E43" s="19">
        <v>0</v>
      </c>
      <c r="F43" s="19">
        <v>0</v>
      </c>
      <c r="G43" s="19">
        <v>0</v>
      </c>
      <c r="H43" s="30">
        <v>0</v>
      </c>
      <c r="I43" s="30">
        <v>0</v>
      </c>
      <c r="J43" s="30">
        <v>0</v>
      </c>
      <c r="K43" s="30">
        <v>0</v>
      </c>
      <c r="L43" s="37">
        <v>0</v>
      </c>
      <c r="M43" s="19">
        <v>0</v>
      </c>
      <c r="N43" s="19">
        <v>0</v>
      </c>
      <c r="O43" s="30">
        <v>0</v>
      </c>
      <c r="P43" s="37">
        <v>0</v>
      </c>
      <c r="Q43" s="19">
        <v>0</v>
      </c>
      <c r="R43" s="19"/>
      <c r="S43" s="19"/>
      <c r="T43" s="14"/>
    </row>
    <row r="44" spans="1:20" s="1" customFormat="1" ht="48" hidden="1" x14ac:dyDescent="0.2">
      <c r="A44" s="9" t="s">
        <v>72</v>
      </c>
      <c r="B44" s="10" t="s">
        <v>73</v>
      </c>
      <c r="C44" s="16" t="s">
        <v>30</v>
      </c>
      <c r="D44" s="19">
        <v>0</v>
      </c>
      <c r="E44" s="19">
        <v>0</v>
      </c>
      <c r="F44" s="19">
        <v>0</v>
      </c>
      <c r="G44" s="19">
        <v>0</v>
      </c>
      <c r="H44" s="30">
        <v>0</v>
      </c>
      <c r="I44" s="30">
        <v>0</v>
      </c>
      <c r="J44" s="30">
        <v>0</v>
      </c>
      <c r="K44" s="30">
        <v>0</v>
      </c>
      <c r="L44" s="37">
        <v>0</v>
      </c>
      <c r="M44" s="19">
        <v>0</v>
      </c>
      <c r="N44" s="19">
        <v>0</v>
      </c>
      <c r="O44" s="30">
        <v>0</v>
      </c>
      <c r="P44" s="37">
        <v>0</v>
      </c>
      <c r="Q44" s="19">
        <v>0</v>
      </c>
      <c r="R44" s="19"/>
      <c r="S44" s="19"/>
      <c r="T44" s="14"/>
    </row>
    <row r="45" spans="1:20" s="1" customFormat="1" ht="24" hidden="1" x14ac:dyDescent="0.2">
      <c r="A45" s="9" t="s">
        <v>74</v>
      </c>
      <c r="B45" s="10" t="s">
        <v>75</v>
      </c>
      <c r="C45" s="16" t="s">
        <v>30</v>
      </c>
      <c r="D45" s="19">
        <f>D54</f>
        <v>47.780370412000003</v>
      </c>
      <c r="E45" s="19">
        <f t="shared" ref="E45:H45" si="3">E54</f>
        <v>21.433370412000002</v>
      </c>
      <c r="F45" s="19">
        <f t="shared" si="3"/>
        <v>26.346999999999998</v>
      </c>
      <c r="G45" s="19">
        <f t="shared" si="3"/>
        <v>8.027270412</v>
      </c>
      <c r="H45" s="30">
        <f t="shared" si="3"/>
        <v>7.218</v>
      </c>
      <c r="I45" s="30">
        <f t="shared" ref="I45:N45" si="4">I69</f>
        <v>0</v>
      </c>
      <c r="J45" s="30">
        <f t="shared" si="4"/>
        <v>0</v>
      </c>
      <c r="K45" s="30">
        <f t="shared" si="4"/>
        <v>0</v>
      </c>
      <c r="L45" s="37">
        <f t="shared" si="4"/>
        <v>0</v>
      </c>
      <c r="M45" s="19">
        <f t="shared" si="4"/>
        <v>0</v>
      </c>
      <c r="N45" s="19">
        <f t="shared" si="4"/>
        <v>0</v>
      </c>
      <c r="O45" s="30">
        <f t="shared" ref="O45:P45" si="5">O54</f>
        <v>2.153</v>
      </c>
      <c r="P45" s="37">
        <f t="shared" si="5"/>
        <v>1.3812</v>
      </c>
      <c r="Q45" s="19">
        <f>Q54</f>
        <v>24.193999999999999</v>
      </c>
      <c r="R45" s="19"/>
      <c r="S45" s="19"/>
      <c r="T45" s="14"/>
    </row>
    <row r="46" spans="1:20" s="1" customFormat="1" ht="48" hidden="1" x14ac:dyDescent="0.2">
      <c r="A46" s="9" t="s">
        <v>76</v>
      </c>
      <c r="B46" s="10" t="s">
        <v>77</v>
      </c>
      <c r="C46" s="16" t="s">
        <v>30</v>
      </c>
      <c r="D46" s="19">
        <v>0</v>
      </c>
      <c r="E46" s="19">
        <v>0</v>
      </c>
      <c r="F46" s="19">
        <v>0</v>
      </c>
      <c r="G46" s="19">
        <v>0</v>
      </c>
      <c r="H46" s="30">
        <v>0</v>
      </c>
      <c r="I46" s="30">
        <v>0</v>
      </c>
      <c r="J46" s="30">
        <v>0</v>
      </c>
      <c r="K46" s="30">
        <v>0</v>
      </c>
      <c r="L46" s="37">
        <v>0</v>
      </c>
      <c r="M46" s="19">
        <v>0</v>
      </c>
      <c r="N46" s="19">
        <v>0</v>
      </c>
      <c r="O46" s="30">
        <v>0</v>
      </c>
      <c r="P46" s="37">
        <v>0</v>
      </c>
      <c r="Q46" s="19">
        <v>0</v>
      </c>
      <c r="R46" s="19"/>
      <c r="S46" s="19"/>
      <c r="T46" s="14"/>
    </row>
    <row r="47" spans="1:20" s="1" customFormat="1" ht="24" hidden="1" x14ac:dyDescent="0.2">
      <c r="A47" s="9" t="s">
        <v>78</v>
      </c>
      <c r="B47" s="10" t="s">
        <v>79</v>
      </c>
      <c r="C47" s="16" t="s">
        <v>30</v>
      </c>
      <c r="D47" s="19">
        <v>0</v>
      </c>
      <c r="E47" s="19">
        <v>0</v>
      </c>
      <c r="F47" s="19">
        <v>0</v>
      </c>
      <c r="G47" s="19">
        <v>0</v>
      </c>
      <c r="H47" s="30">
        <v>0</v>
      </c>
      <c r="I47" s="30">
        <v>0</v>
      </c>
      <c r="J47" s="30">
        <v>0</v>
      </c>
      <c r="K47" s="30">
        <v>0</v>
      </c>
      <c r="L47" s="37">
        <v>0</v>
      </c>
      <c r="M47" s="19">
        <v>0</v>
      </c>
      <c r="N47" s="19">
        <v>0</v>
      </c>
      <c r="O47" s="30">
        <v>0</v>
      </c>
      <c r="P47" s="37">
        <v>0</v>
      </c>
      <c r="Q47" s="19">
        <v>0</v>
      </c>
      <c r="R47" s="19"/>
      <c r="S47" s="19"/>
      <c r="T47" s="14"/>
    </row>
    <row r="48" spans="1:20" s="1" customFormat="1" ht="36" hidden="1" x14ac:dyDescent="0.2">
      <c r="A48" s="9" t="s">
        <v>80</v>
      </c>
      <c r="B48" s="10" t="s">
        <v>81</v>
      </c>
      <c r="C48" s="16" t="s">
        <v>30</v>
      </c>
      <c r="D48" s="19">
        <v>0</v>
      </c>
      <c r="E48" s="19">
        <v>0</v>
      </c>
      <c r="F48" s="19">
        <v>0</v>
      </c>
      <c r="G48" s="19">
        <v>0</v>
      </c>
      <c r="H48" s="30">
        <v>0</v>
      </c>
      <c r="I48" s="30">
        <v>0</v>
      </c>
      <c r="J48" s="30">
        <v>0</v>
      </c>
      <c r="K48" s="30">
        <v>0</v>
      </c>
      <c r="L48" s="37">
        <v>0</v>
      </c>
      <c r="M48" s="19">
        <v>0</v>
      </c>
      <c r="N48" s="19">
        <v>0</v>
      </c>
      <c r="O48" s="30">
        <v>0</v>
      </c>
      <c r="P48" s="37">
        <v>0</v>
      </c>
      <c r="Q48" s="19">
        <v>0</v>
      </c>
      <c r="R48" s="19"/>
      <c r="S48" s="19"/>
      <c r="T48" s="14"/>
    </row>
    <row r="49" spans="1:20" s="1" customFormat="1" ht="36" hidden="1" x14ac:dyDescent="0.2">
      <c r="A49" s="9" t="s">
        <v>82</v>
      </c>
      <c r="B49" s="10" t="s">
        <v>83</v>
      </c>
      <c r="C49" s="16" t="s">
        <v>30</v>
      </c>
      <c r="D49" s="19">
        <v>0</v>
      </c>
      <c r="E49" s="19">
        <v>0</v>
      </c>
      <c r="F49" s="19">
        <v>0</v>
      </c>
      <c r="G49" s="19">
        <v>0</v>
      </c>
      <c r="H49" s="30">
        <v>0</v>
      </c>
      <c r="I49" s="30">
        <v>0</v>
      </c>
      <c r="J49" s="30">
        <v>0</v>
      </c>
      <c r="K49" s="30">
        <v>0</v>
      </c>
      <c r="L49" s="37">
        <v>0</v>
      </c>
      <c r="M49" s="19">
        <v>0</v>
      </c>
      <c r="N49" s="19">
        <v>0</v>
      </c>
      <c r="O49" s="30">
        <v>0</v>
      </c>
      <c r="P49" s="37">
        <v>0</v>
      </c>
      <c r="Q49" s="19">
        <v>0</v>
      </c>
      <c r="R49" s="19"/>
      <c r="S49" s="19"/>
      <c r="T49" s="14"/>
    </row>
    <row r="50" spans="1:20" s="1" customFormat="1" ht="24" hidden="1" x14ac:dyDescent="0.2">
      <c r="A50" s="9" t="s">
        <v>84</v>
      </c>
      <c r="B50" s="10" t="s">
        <v>85</v>
      </c>
      <c r="C50" s="16" t="s">
        <v>30</v>
      </c>
      <c r="D50" s="19">
        <v>0</v>
      </c>
      <c r="E50" s="19">
        <v>0</v>
      </c>
      <c r="F50" s="19">
        <v>0</v>
      </c>
      <c r="G50" s="19">
        <v>0</v>
      </c>
      <c r="H50" s="30">
        <v>0</v>
      </c>
      <c r="I50" s="30">
        <v>0</v>
      </c>
      <c r="J50" s="30">
        <v>0</v>
      </c>
      <c r="K50" s="30">
        <v>0</v>
      </c>
      <c r="L50" s="37">
        <v>0</v>
      </c>
      <c r="M50" s="19">
        <v>0</v>
      </c>
      <c r="N50" s="19">
        <v>0</v>
      </c>
      <c r="O50" s="30">
        <v>0</v>
      </c>
      <c r="P50" s="37">
        <v>0</v>
      </c>
      <c r="Q50" s="19">
        <v>0</v>
      </c>
      <c r="R50" s="19"/>
      <c r="S50" s="19"/>
      <c r="T50" s="14"/>
    </row>
    <row r="51" spans="1:20" s="1" customFormat="1" ht="24" hidden="1" x14ac:dyDescent="0.2">
      <c r="A51" s="9" t="s">
        <v>86</v>
      </c>
      <c r="B51" s="10" t="s">
        <v>87</v>
      </c>
      <c r="C51" s="16" t="s">
        <v>30</v>
      </c>
      <c r="D51" s="19">
        <v>0</v>
      </c>
      <c r="E51" s="19">
        <v>0</v>
      </c>
      <c r="F51" s="19">
        <v>0</v>
      </c>
      <c r="G51" s="19">
        <v>0</v>
      </c>
      <c r="H51" s="30">
        <v>0</v>
      </c>
      <c r="I51" s="30">
        <v>0</v>
      </c>
      <c r="J51" s="30">
        <v>0</v>
      </c>
      <c r="K51" s="30">
        <v>0</v>
      </c>
      <c r="L51" s="37">
        <v>0</v>
      </c>
      <c r="M51" s="19">
        <v>0</v>
      </c>
      <c r="N51" s="19">
        <v>0</v>
      </c>
      <c r="O51" s="30">
        <v>0</v>
      </c>
      <c r="P51" s="37">
        <v>0</v>
      </c>
      <c r="Q51" s="19">
        <v>0</v>
      </c>
      <c r="R51" s="19"/>
      <c r="S51" s="19"/>
      <c r="T51" s="14"/>
    </row>
    <row r="52" spans="1:20" s="1" customFormat="1" ht="24" hidden="1" x14ac:dyDescent="0.2">
      <c r="A52" s="9" t="s">
        <v>88</v>
      </c>
      <c r="B52" s="10" t="s">
        <v>89</v>
      </c>
      <c r="C52" s="16" t="s">
        <v>30</v>
      </c>
      <c r="D52" s="19">
        <v>0</v>
      </c>
      <c r="E52" s="19">
        <v>0</v>
      </c>
      <c r="F52" s="19">
        <v>0</v>
      </c>
      <c r="G52" s="19">
        <v>0</v>
      </c>
      <c r="H52" s="30">
        <v>0</v>
      </c>
      <c r="I52" s="30">
        <v>0</v>
      </c>
      <c r="J52" s="30">
        <v>0</v>
      </c>
      <c r="K52" s="30">
        <v>0</v>
      </c>
      <c r="L52" s="37">
        <v>0</v>
      </c>
      <c r="M52" s="19">
        <v>0</v>
      </c>
      <c r="N52" s="19">
        <v>0</v>
      </c>
      <c r="O52" s="30">
        <v>0</v>
      </c>
      <c r="P52" s="37">
        <v>0</v>
      </c>
      <c r="Q52" s="19">
        <v>0</v>
      </c>
      <c r="R52" s="19"/>
      <c r="S52" s="19"/>
      <c r="T52" s="14"/>
    </row>
    <row r="53" spans="1:20" s="1" customFormat="1" ht="24" hidden="1" x14ac:dyDescent="0.2">
      <c r="A53" s="9" t="s">
        <v>90</v>
      </c>
      <c r="B53" s="10" t="s">
        <v>91</v>
      </c>
      <c r="C53" s="16" t="s">
        <v>30</v>
      </c>
      <c r="D53" s="19">
        <v>0</v>
      </c>
      <c r="E53" s="19">
        <v>0</v>
      </c>
      <c r="F53" s="19">
        <v>0</v>
      </c>
      <c r="G53" s="19">
        <v>0</v>
      </c>
      <c r="H53" s="30">
        <v>0</v>
      </c>
      <c r="I53" s="30">
        <v>0</v>
      </c>
      <c r="J53" s="30">
        <v>0</v>
      </c>
      <c r="K53" s="30">
        <v>0</v>
      </c>
      <c r="L53" s="37">
        <v>0</v>
      </c>
      <c r="M53" s="19">
        <v>0</v>
      </c>
      <c r="N53" s="19">
        <v>0</v>
      </c>
      <c r="O53" s="30">
        <v>0</v>
      </c>
      <c r="P53" s="37">
        <v>0</v>
      </c>
      <c r="Q53" s="19">
        <v>0</v>
      </c>
      <c r="R53" s="19"/>
      <c r="S53" s="19"/>
      <c r="T53" s="14"/>
    </row>
    <row r="54" spans="1:20" s="1" customFormat="1" ht="24" x14ac:dyDescent="0.2">
      <c r="A54" s="9" t="s">
        <v>92</v>
      </c>
      <c r="B54" s="10" t="s">
        <v>93</v>
      </c>
      <c r="C54" s="16" t="s">
        <v>30</v>
      </c>
      <c r="D54" s="19">
        <f>SUM(D55:D69)</f>
        <v>47.780370412000003</v>
      </c>
      <c r="E54" s="19">
        <f>SUM(E55:E69)</f>
        <v>21.433370412000002</v>
      </c>
      <c r="F54" s="19">
        <f>SUM(F55:F69)</f>
        <v>26.346999999999998</v>
      </c>
      <c r="G54" s="19">
        <f t="shared" ref="G54:P54" si="6">SUM(G55:G64)</f>
        <v>8.027270412</v>
      </c>
      <c r="H54" s="30">
        <f t="shared" si="6"/>
        <v>7.218</v>
      </c>
      <c r="I54" s="30">
        <f t="shared" si="6"/>
        <v>0</v>
      </c>
      <c r="J54" s="30">
        <f t="shared" si="6"/>
        <v>0</v>
      </c>
      <c r="K54" s="30">
        <f t="shared" si="6"/>
        <v>5.8742704120000004</v>
      </c>
      <c r="L54" s="37">
        <f t="shared" si="6"/>
        <v>5.8368000000000002</v>
      </c>
      <c r="M54" s="19">
        <f t="shared" si="6"/>
        <v>0</v>
      </c>
      <c r="N54" s="19">
        <f t="shared" si="6"/>
        <v>0</v>
      </c>
      <c r="O54" s="30">
        <f>SUM(O55:O64)</f>
        <v>2.153</v>
      </c>
      <c r="P54" s="37">
        <f t="shared" si="6"/>
        <v>1.3812</v>
      </c>
      <c r="Q54" s="19">
        <f t="shared" ref="Q54" si="7">SUM(Q55:Q64)</f>
        <v>24.193999999999999</v>
      </c>
      <c r="R54" s="19"/>
      <c r="S54" s="19"/>
      <c r="T54" s="14"/>
    </row>
    <row r="55" spans="1:20" s="1" customFormat="1" ht="36" x14ac:dyDescent="0.2">
      <c r="A55" s="12" t="s">
        <v>94</v>
      </c>
      <c r="B55" s="10" t="s">
        <v>118</v>
      </c>
      <c r="C55" s="14" t="s">
        <v>95</v>
      </c>
      <c r="D55" s="20">
        <v>0.58289999999999997</v>
      </c>
      <c r="E55" s="20">
        <f>D55</f>
        <v>0.58289999999999997</v>
      </c>
      <c r="F55" s="20">
        <f>D55-E55</f>
        <v>0</v>
      </c>
      <c r="G55" s="20">
        <f>I55+K55+M55+O55</f>
        <v>0</v>
      </c>
      <c r="H55" s="31">
        <f>J55+L55+N55+P55</f>
        <v>0</v>
      </c>
      <c r="I55" s="31">
        <v>0</v>
      </c>
      <c r="J55" s="31">
        <v>0</v>
      </c>
      <c r="K55" s="31">
        <v>0</v>
      </c>
      <c r="L55" s="38">
        <v>0</v>
      </c>
      <c r="M55" s="20">
        <v>0</v>
      </c>
      <c r="N55" s="20">
        <v>0</v>
      </c>
      <c r="O55" s="31">
        <v>0</v>
      </c>
      <c r="P55" s="38">
        <v>0</v>
      </c>
      <c r="Q55" s="20">
        <f>F55-G55</f>
        <v>0</v>
      </c>
      <c r="R55" s="20"/>
      <c r="S55" s="20"/>
      <c r="T55" s="17"/>
    </row>
    <row r="56" spans="1:20" s="1" customFormat="1" ht="24" x14ac:dyDescent="0.2">
      <c r="A56" s="12" t="s">
        <v>96</v>
      </c>
      <c r="B56" s="10" t="s">
        <v>119</v>
      </c>
      <c r="C56" s="14" t="s">
        <v>97</v>
      </c>
      <c r="D56" s="20">
        <v>0</v>
      </c>
      <c r="E56" s="20">
        <v>0</v>
      </c>
      <c r="F56" s="20">
        <f t="shared" ref="F56:F69" si="8">D56-E56</f>
        <v>0</v>
      </c>
      <c r="G56" s="20">
        <f t="shared" ref="G56:H73" si="9">I56+K56+M56+O56</f>
        <v>0</v>
      </c>
      <c r="H56" s="31">
        <f t="shared" si="9"/>
        <v>0</v>
      </c>
      <c r="I56" s="31">
        <v>0</v>
      </c>
      <c r="J56" s="31">
        <v>0</v>
      </c>
      <c r="K56" s="31">
        <v>0</v>
      </c>
      <c r="L56" s="38">
        <v>0</v>
      </c>
      <c r="M56" s="20">
        <v>0</v>
      </c>
      <c r="N56" s="20">
        <v>0</v>
      </c>
      <c r="O56" s="31">
        <v>0</v>
      </c>
      <c r="P56" s="38">
        <v>0</v>
      </c>
      <c r="Q56" s="20">
        <f t="shared" ref="Q56:Q68" si="10">F56-G56</f>
        <v>0</v>
      </c>
      <c r="R56" s="20"/>
      <c r="S56" s="20"/>
      <c r="T56" s="17"/>
    </row>
    <row r="57" spans="1:20" s="1" customFormat="1" ht="36" x14ac:dyDescent="0.2">
      <c r="A57" s="12" t="s">
        <v>98</v>
      </c>
      <c r="B57" s="10" t="s">
        <v>120</v>
      </c>
      <c r="C57" s="14" t="s">
        <v>99</v>
      </c>
      <c r="D57" s="20">
        <v>24.193999999999999</v>
      </c>
      <c r="E57" s="20">
        <v>0</v>
      </c>
      <c r="F57" s="20">
        <f t="shared" si="8"/>
        <v>24.193999999999999</v>
      </c>
      <c r="G57" s="20">
        <f t="shared" si="9"/>
        <v>0</v>
      </c>
      <c r="H57" s="31">
        <f t="shared" si="9"/>
        <v>0</v>
      </c>
      <c r="I57" s="31">
        <v>0</v>
      </c>
      <c r="J57" s="31">
        <v>0</v>
      </c>
      <c r="K57" s="31">
        <v>0</v>
      </c>
      <c r="L57" s="38">
        <v>0</v>
      </c>
      <c r="M57" s="20">
        <v>0</v>
      </c>
      <c r="N57" s="20">
        <v>0</v>
      </c>
      <c r="O57" s="31">
        <v>0</v>
      </c>
      <c r="P57" s="38">
        <v>0</v>
      </c>
      <c r="Q57" s="20">
        <f t="shared" si="10"/>
        <v>24.193999999999999</v>
      </c>
      <c r="R57" s="20"/>
      <c r="S57" s="20"/>
      <c r="T57" s="17"/>
    </row>
    <row r="58" spans="1:20" s="1" customFormat="1" ht="24" x14ac:dyDescent="0.2">
      <c r="A58" s="12" t="s">
        <v>100</v>
      </c>
      <c r="B58" s="10" t="s">
        <v>121</v>
      </c>
      <c r="C58" s="14" t="s">
        <v>101</v>
      </c>
      <c r="D58" s="20">
        <v>0</v>
      </c>
      <c r="E58" s="20">
        <v>0</v>
      </c>
      <c r="F58" s="20">
        <f t="shared" si="8"/>
        <v>0</v>
      </c>
      <c r="G58" s="20">
        <f t="shared" si="9"/>
        <v>0</v>
      </c>
      <c r="H58" s="31">
        <f t="shared" si="9"/>
        <v>0</v>
      </c>
      <c r="I58" s="31">
        <v>0</v>
      </c>
      <c r="J58" s="31">
        <v>0</v>
      </c>
      <c r="K58" s="31">
        <v>0</v>
      </c>
      <c r="L58" s="38">
        <v>0</v>
      </c>
      <c r="M58" s="20">
        <v>0</v>
      </c>
      <c r="N58" s="20">
        <v>0</v>
      </c>
      <c r="O58" s="31">
        <v>0</v>
      </c>
      <c r="P58" s="38">
        <v>0</v>
      </c>
      <c r="Q58" s="20">
        <f t="shared" si="10"/>
        <v>0</v>
      </c>
      <c r="R58" s="20"/>
      <c r="S58" s="20"/>
      <c r="T58" s="17"/>
    </row>
    <row r="59" spans="1:20" s="1" customFormat="1" ht="24" x14ac:dyDescent="0.2">
      <c r="A59" s="12" t="s">
        <v>102</v>
      </c>
      <c r="B59" s="10" t="s">
        <v>122</v>
      </c>
      <c r="C59" s="14" t="s">
        <v>103</v>
      </c>
      <c r="D59" s="20">
        <v>2.6859999999999999</v>
      </c>
      <c r="E59" s="20">
        <f>D59-2.153</f>
        <v>0.53299999999999992</v>
      </c>
      <c r="F59" s="20">
        <f t="shared" si="8"/>
        <v>2.153</v>
      </c>
      <c r="G59" s="20">
        <f t="shared" si="9"/>
        <v>2.153</v>
      </c>
      <c r="H59" s="31">
        <f t="shared" si="9"/>
        <v>1.3812</v>
      </c>
      <c r="I59" s="31">
        <v>0</v>
      </c>
      <c r="J59" s="31">
        <v>0</v>
      </c>
      <c r="K59" s="31">
        <v>0</v>
      </c>
      <c r="L59" s="38">
        <v>0</v>
      </c>
      <c r="M59" s="20">
        <v>0</v>
      </c>
      <c r="N59" s="20">
        <v>0</v>
      </c>
      <c r="O59" s="31">
        <f>F59</f>
        <v>2.153</v>
      </c>
      <c r="P59" s="38">
        <f>1.151*0.2+1.151</f>
        <v>1.3812</v>
      </c>
      <c r="Q59" s="20">
        <f t="shared" si="10"/>
        <v>0</v>
      </c>
      <c r="R59" s="20"/>
      <c r="S59" s="20"/>
      <c r="T59" s="17"/>
    </row>
    <row r="60" spans="1:20" s="1" customFormat="1" ht="36" x14ac:dyDescent="0.2">
      <c r="A60" s="12" t="s">
        <v>104</v>
      </c>
      <c r="B60" s="10" t="s">
        <v>123</v>
      </c>
      <c r="C60" s="14" t="s">
        <v>105</v>
      </c>
      <c r="D60" s="20">
        <v>19.165670412000001</v>
      </c>
      <c r="E60" s="20">
        <f>D60</f>
        <v>19.165670412000001</v>
      </c>
      <c r="F60" s="20">
        <f t="shared" si="8"/>
        <v>0</v>
      </c>
      <c r="G60" s="20">
        <f>I60+K60+M60+O60</f>
        <v>5.825670412</v>
      </c>
      <c r="H60" s="31">
        <f>J60+L60+N60+P60</f>
        <v>5.7881999999999998</v>
      </c>
      <c r="I60" s="31">
        <v>0</v>
      </c>
      <c r="J60" s="31">
        <v>0</v>
      </c>
      <c r="K60" s="31">
        <v>5.825670412</v>
      </c>
      <c r="L60" s="38">
        <f>4.854*0.2+4.854-0.0366</f>
        <v>5.7881999999999998</v>
      </c>
      <c r="M60" s="20">
        <v>0</v>
      </c>
      <c r="N60" s="20">
        <v>0</v>
      </c>
      <c r="O60" s="31">
        <v>0</v>
      </c>
      <c r="P60" s="38">
        <v>0</v>
      </c>
      <c r="Q60" s="20">
        <v>0</v>
      </c>
      <c r="R60" s="20"/>
      <c r="S60" s="20"/>
      <c r="T60" s="17"/>
    </row>
    <row r="61" spans="1:20" s="1" customFormat="1" ht="24" x14ac:dyDescent="0.2">
      <c r="A61" s="12" t="s">
        <v>106</v>
      </c>
      <c r="B61" s="10" t="s">
        <v>124</v>
      </c>
      <c r="C61" s="14" t="s">
        <v>107</v>
      </c>
      <c r="D61" s="20">
        <v>0</v>
      </c>
      <c r="E61" s="20">
        <v>0</v>
      </c>
      <c r="F61" s="20">
        <f t="shared" si="8"/>
        <v>0</v>
      </c>
      <c r="G61" s="20">
        <f t="shared" si="9"/>
        <v>0</v>
      </c>
      <c r="H61" s="31">
        <f t="shared" si="9"/>
        <v>0</v>
      </c>
      <c r="I61" s="31">
        <v>0</v>
      </c>
      <c r="J61" s="31">
        <v>0</v>
      </c>
      <c r="K61" s="31">
        <v>0</v>
      </c>
      <c r="L61" s="38">
        <v>0</v>
      </c>
      <c r="M61" s="20">
        <v>0</v>
      </c>
      <c r="N61" s="20">
        <v>0</v>
      </c>
      <c r="O61" s="31">
        <v>0</v>
      </c>
      <c r="P61" s="38">
        <v>0</v>
      </c>
      <c r="Q61" s="20">
        <f t="shared" si="10"/>
        <v>0</v>
      </c>
      <c r="R61" s="20"/>
      <c r="S61" s="20"/>
      <c r="T61" s="17"/>
    </row>
    <row r="62" spans="1:20" s="1" customFormat="1" ht="36" x14ac:dyDescent="0.2">
      <c r="A62" s="12" t="s">
        <v>108</v>
      </c>
      <c r="B62" s="10" t="s">
        <v>125</v>
      </c>
      <c r="C62" s="14" t="s">
        <v>109</v>
      </c>
      <c r="D62" s="20">
        <v>1.0389999999999999</v>
      </c>
      <c r="E62" s="20">
        <f>D62</f>
        <v>1.0389999999999999</v>
      </c>
      <c r="F62" s="20">
        <f t="shared" si="8"/>
        <v>0</v>
      </c>
      <c r="G62" s="20">
        <f t="shared" si="9"/>
        <v>0</v>
      </c>
      <c r="H62" s="31">
        <f t="shared" si="9"/>
        <v>0</v>
      </c>
      <c r="I62" s="31">
        <v>0</v>
      </c>
      <c r="J62" s="31">
        <v>0</v>
      </c>
      <c r="K62" s="31">
        <v>0</v>
      </c>
      <c r="L62" s="38">
        <v>0</v>
      </c>
      <c r="M62" s="20">
        <v>0</v>
      </c>
      <c r="N62" s="20">
        <v>0</v>
      </c>
      <c r="O62" s="31">
        <v>0</v>
      </c>
      <c r="P62" s="38">
        <v>0</v>
      </c>
      <c r="Q62" s="20">
        <f>F62-G62</f>
        <v>0</v>
      </c>
      <c r="R62" s="20"/>
      <c r="S62" s="20"/>
      <c r="T62" s="17"/>
    </row>
    <row r="63" spans="1:20" s="1" customFormat="1" ht="24" x14ac:dyDescent="0.2">
      <c r="A63" s="12" t="s">
        <v>110</v>
      </c>
      <c r="B63" s="10" t="s">
        <v>126</v>
      </c>
      <c r="C63" s="14" t="s">
        <v>111</v>
      </c>
      <c r="D63" s="20">
        <v>4.8599999999999997E-2</v>
      </c>
      <c r="E63" s="20">
        <f>D63</f>
        <v>4.8599999999999997E-2</v>
      </c>
      <c r="F63" s="20">
        <f t="shared" si="8"/>
        <v>0</v>
      </c>
      <c r="G63" s="20">
        <f t="shared" si="9"/>
        <v>4.8599999999999997E-2</v>
      </c>
      <c r="H63" s="31">
        <f t="shared" si="9"/>
        <v>4.8599999999999997E-2</v>
      </c>
      <c r="I63" s="31">
        <v>0</v>
      </c>
      <c r="J63" s="31">
        <v>0</v>
      </c>
      <c r="K63" s="31">
        <f>D63</f>
        <v>4.8599999999999997E-2</v>
      </c>
      <c r="L63" s="38">
        <f>K63</f>
        <v>4.8599999999999997E-2</v>
      </c>
      <c r="M63" s="20">
        <v>0</v>
      </c>
      <c r="N63" s="20">
        <v>0</v>
      </c>
      <c r="O63" s="31">
        <v>0</v>
      </c>
      <c r="P63" s="38">
        <v>0</v>
      </c>
      <c r="Q63" s="20"/>
      <c r="R63" s="20"/>
      <c r="S63" s="20"/>
      <c r="T63" s="17"/>
    </row>
    <row r="64" spans="1:20" s="1" customFormat="1" ht="24" x14ac:dyDescent="0.2">
      <c r="A64" s="12" t="s">
        <v>112</v>
      </c>
      <c r="B64" s="10" t="s">
        <v>127</v>
      </c>
      <c r="C64" s="14" t="s">
        <v>113</v>
      </c>
      <c r="D64" s="20">
        <v>0</v>
      </c>
      <c r="E64" s="20">
        <v>0</v>
      </c>
      <c r="F64" s="20">
        <f t="shared" si="8"/>
        <v>0</v>
      </c>
      <c r="G64" s="20">
        <f t="shared" si="9"/>
        <v>0</v>
      </c>
      <c r="H64" s="31">
        <f t="shared" si="9"/>
        <v>0</v>
      </c>
      <c r="I64" s="31">
        <v>0</v>
      </c>
      <c r="J64" s="31">
        <v>0</v>
      </c>
      <c r="K64" s="31">
        <v>0</v>
      </c>
      <c r="L64" s="38">
        <v>0</v>
      </c>
      <c r="M64" s="20">
        <v>0</v>
      </c>
      <c r="N64" s="20">
        <v>0</v>
      </c>
      <c r="O64" s="31">
        <v>0</v>
      </c>
      <c r="P64" s="38">
        <v>0</v>
      </c>
      <c r="Q64" s="20">
        <f t="shared" si="10"/>
        <v>0</v>
      </c>
      <c r="R64" s="20"/>
      <c r="S64" s="20"/>
      <c r="T64" s="17"/>
    </row>
    <row r="65" spans="1:20" s="1" customFormat="1" ht="36" x14ac:dyDescent="0.2">
      <c r="A65" s="12" t="s">
        <v>144</v>
      </c>
      <c r="B65" s="10" t="s">
        <v>128</v>
      </c>
      <c r="C65" s="14" t="s">
        <v>117</v>
      </c>
      <c r="D65" s="20">
        <v>6.4199999999999993E-2</v>
      </c>
      <c r="E65" s="20">
        <f>D65</f>
        <v>6.4199999999999993E-2</v>
      </c>
      <c r="F65" s="20">
        <f t="shared" si="8"/>
        <v>0</v>
      </c>
      <c r="G65" s="20">
        <f t="shared" si="9"/>
        <v>0</v>
      </c>
      <c r="H65" s="31">
        <f t="shared" si="9"/>
        <v>0</v>
      </c>
      <c r="I65" s="31">
        <v>0</v>
      </c>
      <c r="J65" s="31">
        <v>0</v>
      </c>
      <c r="K65" s="31">
        <v>0</v>
      </c>
      <c r="L65" s="38">
        <v>0</v>
      </c>
      <c r="M65" s="20">
        <v>0</v>
      </c>
      <c r="N65" s="20">
        <v>0</v>
      </c>
      <c r="O65" s="31">
        <v>0</v>
      </c>
      <c r="P65" s="38">
        <v>0</v>
      </c>
      <c r="Q65" s="20">
        <f t="shared" si="10"/>
        <v>0</v>
      </c>
      <c r="R65" s="20"/>
      <c r="S65" s="20"/>
      <c r="T65" s="17"/>
    </row>
    <row r="66" spans="1:20" s="1" customFormat="1" ht="24" x14ac:dyDescent="0.2">
      <c r="A66" s="12" t="s">
        <v>145</v>
      </c>
      <c r="B66" s="10" t="s">
        <v>129</v>
      </c>
      <c r="C66" s="14" t="s">
        <v>130</v>
      </c>
      <c r="D66" s="20">
        <v>0</v>
      </c>
      <c r="E66" s="20">
        <v>0</v>
      </c>
      <c r="F66" s="20">
        <f t="shared" si="8"/>
        <v>0</v>
      </c>
      <c r="G66" s="20">
        <f t="shared" si="9"/>
        <v>0</v>
      </c>
      <c r="H66" s="31">
        <f t="shared" si="9"/>
        <v>0</v>
      </c>
      <c r="I66" s="31">
        <v>0</v>
      </c>
      <c r="J66" s="31">
        <v>0</v>
      </c>
      <c r="K66" s="31">
        <v>0</v>
      </c>
      <c r="L66" s="38">
        <v>0</v>
      </c>
      <c r="M66" s="20">
        <v>0</v>
      </c>
      <c r="N66" s="20">
        <v>0</v>
      </c>
      <c r="O66" s="31">
        <v>0</v>
      </c>
      <c r="P66" s="38">
        <v>0</v>
      </c>
      <c r="Q66" s="20">
        <f t="shared" si="10"/>
        <v>0</v>
      </c>
      <c r="R66" s="20"/>
      <c r="S66" s="20"/>
      <c r="T66" s="17"/>
    </row>
    <row r="67" spans="1:20" s="1" customFormat="1" ht="36" x14ac:dyDescent="0.2">
      <c r="A67" s="12" t="s">
        <v>146</v>
      </c>
      <c r="B67" s="10" t="s">
        <v>131</v>
      </c>
      <c r="C67" s="14" t="s">
        <v>132</v>
      </c>
      <c r="D67" s="20">
        <v>0</v>
      </c>
      <c r="E67" s="20">
        <v>0</v>
      </c>
      <c r="F67" s="20">
        <f t="shared" si="8"/>
        <v>0</v>
      </c>
      <c r="G67" s="20">
        <f t="shared" si="9"/>
        <v>0</v>
      </c>
      <c r="H67" s="31">
        <f t="shared" si="9"/>
        <v>0</v>
      </c>
      <c r="I67" s="31">
        <v>0</v>
      </c>
      <c r="J67" s="31">
        <v>0</v>
      </c>
      <c r="K67" s="31">
        <v>0</v>
      </c>
      <c r="L67" s="38">
        <v>0</v>
      </c>
      <c r="M67" s="20">
        <v>0</v>
      </c>
      <c r="N67" s="20">
        <v>0</v>
      </c>
      <c r="O67" s="31">
        <v>0</v>
      </c>
      <c r="P67" s="38">
        <v>0</v>
      </c>
      <c r="Q67" s="20">
        <f t="shared" si="10"/>
        <v>0</v>
      </c>
      <c r="R67" s="20"/>
      <c r="S67" s="20"/>
      <c r="T67" s="17"/>
    </row>
    <row r="68" spans="1:20" s="1" customFormat="1" ht="24" x14ac:dyDescent="0.2">
      <c r="A68" s="12" t="s">
        <v>147</v>
      </c>
      <c r="B68" s="10" t="s">
        <v>133</v>
      </c>
      <c r="C68" s="14" t="s">
        <v>134</v>
      </c>
      <c r="D68" s="20">
        <v>0</v>
      </c>
      <c r="E68" s="20">
        <v>0</v>
      </c>
      <c r="F68" s="20">
        <f t="shared" si="8"/>
        <v>0</v>
      </c>
      <c r="G68" s="20">
        <f t="shared" si="9"/>
        <v>0</v>
      </c>
      <c r="H68" s="31">
        <f t="shared" si="9"/>
        <v>0</v>
      </c>
      <c r="I68" s="31">
        <v>0</v>
      </c>
      <c r="J68" s="31">
        <v>0</v>
      </c>
      <c r="K68" s="31">
        <v>0</v>
      </c>
      <c r="L68" s="38">
        <v>0</v>
      </c>
      <c r="M68" s="20">
        <v>0</v>
      </c>
      <c r="N68" s="20">
        <v>0</v>
      </c>
      <c r="O68" s="31">
        <v>0</v>
      </c>
      <c r="P68" s="38">
        <v>0</v>
      </c>
      <c r="Q68" s="20">
        <f t="shared" si="10"/>
        <v>0</v>
      </c>
      <c r="R68" s="20"/>
      <c r="S68" s="20"/>
      <c r="T68" s="17"/>
    </row>
    <row r="69" spans="1:20" s="1" customFormat="1" ht="36" x14ac:dyDescent="0.2">
      <c r="A69" s="12" t="s">
        <v>148</v>
      </c>
      <c r="B69" s="10" t="s">
        <v>135</v>
      </c>
      <c r="C69" s="14" t="s">
        <v>136</v>
      </c>
      <c r="D69" s="20">
        <v>0</v>
      </c>
      <c r="E69" s="20">
        <v>0</v>
      </c>
      <c r="F69" s="20">
        <f t="shared" si="8"/>
        <v>0</v>
      </c>
      <c r="G69" s="20">
        <f t="shared" si="9"/>
        <v>0</v>
      </c>
      <c r="H69" s="31">
        <f t="shared" si="9"/>
        <v>0</v>
      </c>
      <c r="I69" s="31">
        <v>0</v>
      </c>
      <c r="J69" s="31">
        <v>0</v>
      </c>
      <c r="K69" s="31">
        <v>0</v>
      </c>
      <c r="L69" s="38">
        <v>0</v>
      </c>
      <c r="M69" s="20">
        <v>0</v>
      </c>
      <c r="N69" s="20">
        <v>0</v>
      </c>
      <c r="O69" s="31">
        <v>0</v>
      </c>
      <c r="P69" s="38">
        <v>0</v>
      </c>
      <c r="Q69" s="20">
        <f>F69-G69</f>
        <v>0</v>
      </c>
      <c r="R69" s="20"/>
      <c r="S69" s="20"/>
      <c r="T69" s="17"/>
    </row>
    <row r="70" spans="1:20" s="1" customFormat="1" ht="12" x14ac:dyDescent="0.2">
      <c r="A70" s="8" t="s">
        <v>114</v>
      </c>
      <c r="B70" s="10" t="s">
        <v>141</v>
      </c>
      <c r="C70" s="14" t="s">
        <v>30</v>
      </c>
      <c r="D70" s="20">
        <f>D72</f>
        <v>5.0377767320000011</v>
      </c>
      <c r="E70" s="20">
        <f>E72</f>
        <v>2.825776732</v>
      </c>
      <c r="F70" s="20">
        <f>F72</f>
        <v>2.2120000000000002</v>
      </c>
      <c r="G70" s="20">
        <f>G72</f>
        <v>1.373065</v>
      </c>
      <c r="H70" s="31">
        <f t="shared" ref="H70:Q70" si="11">H72</f>
        <v>2.2216650000000002</v>
      </c>
      <c r="I70" s="31">
        <f t="shared" si="11"/>
        <v>1.373065</v>
      </c>
      <c r="J70" s="31">
        <f t="shared" si="11"/>
        <v>0.73846500000000004</v>
      </c>
      <c r="K70" s="31">
        <f t="shared" si="11"/>
        <v>0</v>
      </c>
      <c r="L70" s="38">
        <f t="shared" si="11"/>
        <v>0</v>
      </c>
      <c r="M70" s="20">
        <f t="shared" si="11"/>
        <v>0</v>
      </c>
      <c r="N70" s="20">
        <f t="shared" si="11"/>
        <v>0</v>
      </c>
      <c r="O70" s="31">
        <f t="shared" si="11"/>
        <v>0</v>
      </c>
      <c r="P70" s="38">
        <f t="shared" si="11"/>
        <v>1.4832000000000001</v>
      </c>
      <c r="Q70" s="20">
        <f t="shared" si="11"/>
        <v>2.2120000000000002</v>
      </c>
      <c r="R70" s="20"/>
      <c r="S70" s="20"/>
      <c r="T70" s="17"/>
    </row>
    <row r="71" spans="1:20" s="1" customFormat="1" ht="12" x14ac:dyDescent="0.2">
      <c r="A71" s="8" t="s">
        <v>115</v>
      </c>
      <c r="B71" s="10" t="s">
        <v>142</v>
      </c>
      <c r="C71" s="14" t="s">
        <v>30</v>
      </c>
      <c r="D71" s="20">
        <v>0</v>
      </c>
      <c r="E71" s="20">
        <v>0</v>
      </c>
      <c r="F71" s="20">
        <v>0</v>
      </c>
      <c r="G71" s="20">
        <v>0</v>
      </c>
      <c r="H71" s="31">
        <v>0</v>
      </c>
      <c r="I71" s="31">
        <f>I80</f>
        <v>0</v>
      </c>
      <c r="J71" s="31">
        <f>J80</f>
        <v>0</v>
      </c>
      <c r="K71" s="31">
        <f>K80</f>
        <v>5.8742704120000004</v>
      </c>
      <c r="L71" s="38">
        <f>L80</f>
        <v>5.8368000000000002</v>
      </c>
      <c r="M71" s="20">
        <v>0</v>
      </c>
      <c r="N71" s="20">
        <v>0</v>
      </c>
      <c r="O71" s="31">
        <v>0</v>
      </c>
      <c r="P71" s="38">
        <f>P80</f>
        <v>1.3812</v>
      </c>
      <c r="Q71" s="20">
        <v>0</v>
      </c>
      <c r="R71" s="20"/>
      <c r="S71" s="20"/>
      <c r="T71" s="17"/>
    </row>
    <row r="72" spans="1:20" s="1" customFormat="1" ht="12" x14ac:dyDescent="0.2">
      <c r="A72" s="8" t="s">
        <v>116</v>
      </c>
      <c r="B72" s="10" t="s">
        <v>143</v>
      </c>
      <c r="C72" s="14" t="s">
        <v>30</v>
      </c>
      <c r="D72" s="20">
        <f>D73+D74+D75+D76+D77+D79+D78</f>
        <v>5.0377767320000011</v>
      </c>
      <c r="E72" s="20">
        <f>E73+E74+E75+E76+E77+E79+E78</f>
        <v>2.825776732</v>
      </c>
      <c r="F72" s="20">
        <f>F73+F74+F75+F76+F77+F79+F78</f>
        <v>2.2120000000000002</v>
      </c>
      <c r="G72" s="20">
        <f t="shared" ref="G72:Q72" si="12">G73+G74+G75+G76+G77+G79</f>
        <v>1.373065</v>
      </c>
      <c r="H72" s="31">
        <f t="shared" si="12"/>
        <v>2.2216650000000002</v>
      </c>
      <c r="I72" s="31">
        <f t="shared" si="12"/>
        <v>1.373065</v>
      </c>
      <c r="J72" s="31">
        <f>J73+J74+J75+J76+J77+J79</f>
        <v>0.73846500000000004</v>
      </c>
      <c r="K72" s="31">
        <f t="shared" si="12"/>
        <v>0</v>
      </c>
      <c r="L72" s="38">
        <f t="shared" si="12"/>
        <v>0</v>
      </c>
      <c r="M72" s="20">
        <f t="shared" si="12"/>
        <v>0</v>
      </c>
      <c r="N72" s="20">
        <f t="shared" si="12"/>
        <v>0</v>
      </c>
      <c r="O72" s="31">
        <f t="shared" si="12"/>
        <v>0</v>
      </c>
      <c r="P72" s="38">
        <f t="shared" si="12"/>
        <v>1.4832000000000001</v>
      </c>
      <c r="Q72" s="20">
        <f t="shared" si="12"/>
        <v>2.2120000000000002</v>
      </c>
      <c r="R72" s="20"/>
      <c r="S72" s="20"/>
      <c r="T72" s="17"/>
    </row>
    <row r="73" spans="1:20" ht="24.75" x14ac:dyDescent="0.25">
      <c r="A73" s="8" t="s">
        <v>150</v>
      </c>
      <c r="B73" s="10" t="s">
        <v>149</v>
      </c>
      <c r="C73" s="14" t="s">
        <v>137</v>
      </c>
      <c r="D73" s="20">
        <v>1.236</v>
      </c>
      <c r="E73" s="20">
        <f t="shared" ref="E73:E78" si="13">D73</f>
        <v>1.236</v>
      </c>
      <c r="F73" s="20">
        <f>D73-E73</f>
        <v>0</v>
      </c>
      <c r="G73" s="20">
        <f t="shared" si="9"/>
        <v>0</v>
      </c>
      <c r="H73" s="31">
        <f t="shared" si="9"/>
        <v>0</v>
      </c>
      <c r="I73" s="31">
        <v>0</v>
      </c>
      <c r="J73" s="31">
        <v>0</v>
      </c>
      <c r="K73" s="31">
        <v>0</v>
      </c>
      <c r="L73" s="38">
        <v>0</v>
      </c>
      <c r="M73" s="20">
        <v>0</v>
      </c>
      <c r="N73" s="20">
        <v>0</v>
      </c>
      <c r="O73" s="31">
        <v>0</v>
      </c>
      <c r="P73" s="38">
        <v>0</v>
      </c>
      <c r="Q73" s="20">
        <f t="shared" ref="Q73" si="14">F73-G73</f>
        <v>0</v>
      </c>
      <c r="R73" s="20"/>
      <c r="S73" s="20"/>
      <c r="T73" s="18"/>
    </row>
    <row r="74" spans="1:20" ht="60.75" x14ac:dyDescent="0.25">
      <c r="A74" s="8" t="s">
        <v>151</v>
      </c>
      <c r="B74" s="10" t="s">
        <v>158</v>
      </c>
      <c r="C74" s="14" t="s">
        <v>163</v>
      </c>
      <c r="D74" s="20">
        <v>0.15111840000000001</v>
      </c>
      <c r="E74" s="20">
        <f t="shared" si="13"/>
        <v>0.15111840000000001</v>
      </c>
      <c r="F74" s="20">
        <f t="shared" ref="F74:F79" si="15">D74-E74</f>
        <v>0</v>
      </c>
      <c r="G74" s="20">
        <f t="shared" ref="G74:G79" si="16">I74+K74+M74+O74</f>
        <v>0.15111840000000001</v>
      </c>
      <c r="H74" s="31">
        <f t="shared" ref="H74:H79" si="17">J74+L74+N74+P74</f>
        <v>0.15111840000000001</v>
      </c>
      <c r="I74" s="31">
        <f>D74</f>
        <v>0.15111840000000001</v>
      </c>
      <c r="J74" s="31">
        <f>I74</f>
        <v>0.15111840000000001</v>
      </c>
      <c r="K74" s="31">
        <v>0</v>
      </c>
      <c r="L74" s="38">
        <v>0</v>
      </c>
      <c r="M74" s="20">
        <v>0</v>
      </c>
      <c r="N74" s="20">
        <v>0</v>
      </c>
      <c r="O74" s="31">
        <v>0</v>
      </c>
      <c r="P74" s="38">
        <v>0</v>
      </c>
      <c r="Q74" s="20">
        <v>0</v>
      </c>
      <c r="R74" s="20"/>
      <c r="S74" s="20"/>
      <c r="T74" s="18"/>
    </row>
    <row r="75" spans="1:20" ht="144.75" x14ac:dyDescent="0.25">
      <c r="A75" s="8" t="s">
        <v>138</v>
      </c>
      <c r="B75" s="10" t="s">
        <v>157</v>
      </c>
      <c r="C75" s="14" t="s">
        <v>164</v>
      </c>
      <c r="D75" s="20">
        <v>0.58734660000000005</v>
      </c>
      <c r="E75" s="20">
        <f t="shared" si="13"/>
        <v>0.58734660000000005</v>
      </c>
      <c r="F75" s="20">
        <f t="shared" si="15"/>
        <v>0</v>
      </c>
      <c r="G75" s="20">
        <f t="shared" ref="G75" si="18">I75+K75+M75+O75</f>
        <v>0.58734660000000005</v>
      </c>
      <c r="H75" s="31">
        <f t="shared" ref="H75" si="19">J75+L75+N75+P75</f>
        <v>0.58734660000000005</v>
      </c>
      <c r="I75" s="31">
        <f>D75</f>
        <v>0.58734660000000005</v>
      </c>
      <c r="J75" s="31">
        <f>I75</f>
        <v>0.58734660000000005</v>
      </c>
      <c r="K75" s="31">
        <v>0</v>
      </c>
      <c r="L75" s="38">
        <v>0</v>
      </c>
      <c r="M75" s="20">
        <v>0</v>
      </c>
      <c r="N75" s="20">
        <v>0</v>
      </c>
      <c r="O75" s="31">
        <v>0</v>
      </c>
      <c r="P75" s="38">
        <v>0</v>
      </c>
      <c r="Q75" s="20">
        <v>0</v>
      </c>
      <c r="R75" s="20"/>
      <c r="S75" s="20"/>
      <c r="T75" s="18"/>
    </row>
    <row r="76" spans="1:20" ht="84.75" x14ac:dyDescent="0.25">
      <c r="A76" s="8" t="s">
        <v>152</v>
      </c>
      <c r="B76" s="10" t="s">
        <v>156</v>
      </c>
      <c r="C76" s="14" t="s">
        <v>165</v>
      </c>
      <c r="D76" s="20">
        <v>0.4</v>
      </c>
      <c r="E76" s="20">
        <f t="shared" si="13"/>
        <v>0.4</v>
      </c>
      <c r="F76" s="20">
        <f t="shared" si="15"/>
        <v>0</v>
      </c>
      <c r="G76" s="20">
        <f>D76</f>
        <v>0.4</v>
      </c>
      <c r="H76" s="31">
        <v>0</v>
      </c>
      <c r="I76" s="31">
        <f>D76</f>
        <v>0.4</v>
      </c>
      <c r="J76" s="31">
        <v>0</v>
      </c>
      <c r="K76" s="31">
        <v>0</v>
      </c>
      <c r="L76" s="38">
        <v>0</v>
      </c>
      <c r="M76" s="20">
        <v>0</v>
      </c>
      <c r="N76" s="20">
        <v>0</v>
      </c>
      <c r="O76" s="31">
        <v>0</v>
      </c>
      <c r="P76" s="38">
        <v>0</v>
      </c>
      <c r="Q76" s="20">
        <v>0</v>
      </c>
      <c r="R76" s="20"/>
      <c r="S76" s="20"/>
      <c r="T76" s="18"/>
    </row>
    <row r="77" spans="1:20" ht="132.75" x14ac:dyDescent="0.25">
      <c r="A77" s="8" t="s">
        <v>153</v>
      </c>
      <c r="B77" s="10" t="s">
        <v>155</v>
      </c>
      <c r="C77" s="14" t="s">
        <v>166</v>
      </c>
      <c r="D77" s="20">
        <v>0.2346</v>
      </c>
      <c r="E77" s="20">
        <f t="shared" si="13"/>
        <v>0.2346</v>
      </c>
      <c r="F77" s="20">
        <f t="shared" si="15"/>
        <v>0</v>
      </c>
      <c r="G77" s="20">
        <f>E77</f>
        <v>0.2346</v>
      </c>
      <c r="H77" s="31">
        <f>P77</f>
        <v>1.4832000000000001</v>
      </c>
      <c r="I77" s="31">
        <f>D77</f>
        <v>0.2346</v>
      </c>
      <c r="J77" s="31">
        <v>0</v>
      </c>
      <c r="K77" s="31">
        <v>0</v>
      </c>
      <c r="L77" s="38">
        <v>0</v>
      </c>
      <c r="M77" s="20">
        <v>0</v>
      </c>
      <c r="N77" s="20">
        <v>0</v>
      </c>
      <c r="O77" s="31">
        <v>0</v>
      </c>
      <c r="P77" s="38">
        <v>1.4832000000000001</v>
      </c>
      <c r="Q77" s="20">
        <v>0</v>
      </c>
      <c r="R77" s="20"/>
      <c r="S77" s="20"/>
      <c r="T77" s="18"/>
    </row>
    <row r="78" spans="1:20" ht="36.75" x14ac:dyDescent="0.25">
      <c r="A78" s="8" t="s">
        <v>162</v>
      </c>
      <c r="B78" s="10" t="s">
        <v>154</v>
      </c>
      <c r="C78" s="14" t="s">
        <v>167</v>
      </c>
      <c r="D78" s="20">
        <v>0.21671173199999999</v>
      </c>
      <c r="E78" s="20">
        <f t="shared" si="13"/>
        <v>0.21671173199999999</v>
      </c>
      <c r="F78" s="20">
        <f t="shared" si="15"/>
        <v>0</v>
      </c>
      <c r="G78" s="20">
        <f t="shared" ref="G78" si="20">I78+K78+M78+O78</f>
        <v>0</v>
      </c>
      <c r="H78" s="31">
        <f t="shared" ref="H78" si="21">J78+L78+N78+P78</f>
        <v>0</v>
      </c>
      <c r="I78" s="31">
        <v>0</v>
      </c>
      <c r="J78" s="31">
        <v>0</v>
      </c>
      <c r="K78" s="31">
        <v>0</v>
      </c>
      <c r="L78" s="38">
        <v>0</v>
      </c>
      <c r="M78" s="20">
        <v>0</v>
      </c>
      <c r="N78" s="20">
        <v>0</v>
      </c>
      <c r="O78" s="31">
        <v>0</v>
      </c>
      <c r="P78" s="38">
        <v>0</v>
      </c>
      <c r="Q78" s="20">
        <f t="shared" ref="Q78" si="22">F78-G78</f>
        <v>0</v>
      </c>
      <c r="R78" s="20"/>
      <c r="S78" s="20"/>
      <c r="T78" s="18"/>
    </row>
    <row r="79" spans="1:20" ht="24.75" x14ac:dyDescent="0.25">
      <c r="A79" s="8" t="s">
        <v>169</v>
      </c>
      <c r="B79" s="10" t="s">
        <v>161</v>
      </c>
      <c r="C79" s="14" t="s">
        <v>168</v>
      </c>
      <c r="D79" s="20">
        <v>2.2120000000000002</v>
      </c>
      <c r="E79" s="20">
        <v>0</v>
      </c>
      <c r="F79" s="20">
        <f t="shared" si="15"/>
        <v>2.2120000000000002</v>
      </c>
      <c r="G79" s="20">
        <f t="shared" si="16"/>
        <v>0</v>
      </c>
      <c r="H79" s="31">
        <f t="shared" si="17"/>
        <v>0</v>
      </c>
      <c r="I79" s="31">
        <v>0</v>
      </c>
      <c r="J79" s="31">
        <v>0</v>
      </c>
      <c r="K79" s="31">
        <v>0</v>
      </c>
      <c r="L79" s="38">
        <v>0</v>
      </c>
      <c r="M79" s="20">
        <v>0</v>
      </c>
      <c r="N79" s="20">
        <v>0</v>
      </c>
      <c r="O79" s="31">
        <v>0</v>
      </c>
      <c r="P79" s="38">
        <v>0</v>
      </c>
      <c r="Q79" s="20">
        <f t="shared" ref="Q79" si="23">F79-G79</f>
        <v>2.2120000000000002</v>
      </c>
      <c r="R79" s="20"/>
      <c r="S79" s="20"/>
      <c r="T79" s="18"/>
    </row>
    <row r="80" spans="1:20" s="1" customFormat="1" ht="12" x14ac:dyDescent="0.2">
      <c r="A80" s="54" t="s">
        <v>29</v>
      </c>
      <c r="B80" s="55"/>
      <c r="C80" s="56"/>
      <c r="D80" s="21">
        <f>D72+D69+D67+D68+D66+D65+D64+D63+D62+D61+D60+D59+D58+D57+D56+D55</f>
        <v>52.818147144000001</v>
      </c>
      <c r="E80" s="21">
        <f t="shared" ref="E80:Q80" si="24">E73+E69+E67+E68+E66+E65+E64+E63+E62+E61+E60+E59+E58+E57+E56+E55</f>
        <v>22.669370411999999</v>
      </c>
      <c r="F80" s="21">
        <f>F73+F69+F67+F68+F66+F65+F64+F63+F62+F61+F60+F59+F58+F57+F56+F55</f>
        <v>26.346999999999998</v>
      </c>
      <c r="G80" s="21">
        <f t="shared" si="24"/>
        <v>8.027270412</v>
      </c>
      <c r="H80" s="32">
        <f>H73+H69+H67+H68+H66+H65+H64+H63+H62+H61+H60+H59+H58+H57+H56+H55</f>
        <v>7.218</v>
      </c>
      <c r="I80" s="32">
        <f t="shared" si="24"/>
        <v>0</v>
      </c>
      <c r="J80" s="32">
        <f t="shared" si="24"/>
        <v>0</v>
      </c>
      <c r="K80" s="32">
        <f t="shared" si="24"/>
        <v>5.8742704120000004</v>
      </c>
      <c r="L80" s="39">
        <f t="shared" si="24"/>
        <v>5.8368000000000002</v>
      </c>
      <c r="M80" s="21">
        <f t="shared" si="24"/>
        <v>0</v>
      </c>
      <c r="N80" s="21">
        <f t="shared" si="24"/>
        <v>0</v>
      </c>
      <c r="O80" s="32">
        <f t="shared" si="24"/>
        <v>2.153</v>
      </c>
      <c r="P80" s="39">
        <f t="shared" si="24"/>
        <v>1.3812</v>
      </c>
      <c r="Q80" s="21">
        <f t="shared" si="24"/>
        <v>24.193999999999999</v>
      </c>
      <c r="R80" s="22"/>
      <c r="S80" s="23"/>
      <c r="T80" s="11"/>
    </row>
  </sheetData>
  <mergeCells count="27">
    <mergeCell ref="A80:C80"/>
    <mergeCell ref="G7:O7"/>
    <mergeCell ref="R2:T2"/>
    <mergeCell ref="A3:T3"/>
    <mergeCell ref="G4:H4"/>
    <mergeCell ref="J4:K4"/>
    <mergeCell ref="G6:O6"/>
    <mergeCell ref="J9:K9"/>
    <mergeCell ref="H11:P11"/>
    <mergeCell ref="H12:P12"/>
    <mergeCell ref="A14:A16"/>
    <mergeCell ref="B14:B16"/>
    <mergeCell ref="C14:C16"/>
    <mergeCell ref="D14:D16"/>
    <mergeCell ref="E14:E16"/>
    <mergeCell ref="F14:F16"/>
    <mergeCell ref="G14:P14"/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</mergeCells>
  <pageMargins left="0.39370078740157483" right="0.39370078740157483" top="0.78740157480314965" bottom="0.39370078740157483" header="0.19685039370078741" footer="0.19685039370078741"/>
  <pageSetup paperSize="8" scale="7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69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2020-05-14T09:39:43Z</dcterms:created>
  <dcterms:modified xsi:type="dcterms:W3CDTF">2024-02-13T06:51:50Z</dcterms:modified>
</cp:coreProperties>
</file>