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1. Проект корр замеч до 19.06.2024\Финансовый план\"/>
    </mc:Choice>
  </mc:AlternateContent>
  <bookViews>
    <workbookView xWindow="-32760" yWindow="-32760" windowWidth="15150" windowHeight="8295"/>
  </bookViews>
  <sheets>
    <sheet name="1" sheetId="1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'1'!$A$379:$R$379</definedName>
    <definedName name="_xlnm.Print_Titles" localSheetId="0">'1'!$14:$16</definedName>
    <definedName name="_xlnm.Print_Area" localSheetId="0">'1'!$A$1:$Q$463</definedName>
  </definedNames>
  <calcPr calcId="152511"/>
</workbook>
</file>

<file path=xl/calcChain.xml><?xml version="1.0" encoding="utf-8"?>
<calcChain xmlns="http://schemas.openxmlformats.org/spreadsheetml/2006/main">
  <c r="M434" i="13" l="1"/>
  <c r="K434" i="13"/>
  <c r="M381" i="13"/>
  <c r="K381" i="13"/>
  <c r="I381" i="13"/>
  <c r="I434" i="13" l="1"/>
  <c r="Q463" i="13" l="1"/>
  <c r="P463" i="13"/>
  <c r="Q462" i="13"/>
  <c r="P462" i="13"/>
  <c r="Q461" i="13"/>
  <c r="P461" i="13"/>
  <c r="Q460" i="13"/>
  <c r="P460" i="13"/>
  <c r="Q458" i="13"/>
  <c r="P458" i="13"/>
  <c r="Q457" i="13"/>
  <c r="P457" i="13"/>
  <c r="Q456" i="13"/>
  <c r="P456" i="13"/>
  <c r="Q455" i="13"/>
  <c r="P455" i="13"/>
  <c r="Q454" i="13"/>
  <c r="P454" i="13"/>
  <c r="Q453" i="13"/>
  <c r="P453" i="13"/>
  <c r="Q451" i="13"/>
  <c r="P451" i="13"/>
  <c r="Q450" i="13"/>
  <c r="P450" i="13"/>
  <c r="Q449" i="13"/>
  <c r="P449" i="13"/>
  <c r="Q448" i="13"/>
  <c r="P448" i="13"/>
  <c r="Q447" i="13"/>
  <c r="P447" i="13"/>
  <c r="Q446" i="13"/>
  <c r="P446" i="13"/>
  <c r="Q445" i="13"/>
  <c r="P445" i="13"/>
  <c r="Q444" i="13"/>
  <c r="P444" i="13"/>
  <c r="Q443" i="13"/>
  <c r="P443" i="13"/>
  <c r="Q442" i="13"/>
  <c r="P442" i="13"/>
  <c r="Q441" i="13"/>
  <c r="P441" i="13"/>
  <c r="Q440" i="13"/>
  <c r="P440" i="13"/>
  <c r="Q439" i="13"/>
  <c r="P439" i="13"/>
  <c r="Q438" i="13"/>
  <c r="P438" i="13"/>
  <c r="P437" i="13"/>
  <c r="Q436" i="13"/>
  <c r="P436" i="13"/>
  <c r="P435" i="13"/>
  <c r="P434" i="13"/>
  <c r="Q433" i="13"/>
  <c r="P433" i="13"/>
  <c r="Q432" i="13"/>
  <c r="P432" i="13"/>
  <c r="Q431" i="13"/>
  <c r="P431" i="13"/>
  <c r="Q430" i="13"/>
  <c r="P430" i="13"/>
  <c r="Q429" i="13"/>
  <c r="P429" i="13"/>
  <c r="Q428" i="13"/>
  <c r="P428" i="13"/>
  <c r="Q427" i="13"/>
  <c r="P427" i="13"/>
  <c r="Q426" i="13"/>
  <c r="P426" i="13"/>
  <c r="Q425" i="13"/>
  <c r="P425" i="13"/>
  <c r="Q424" i="13"/>
  <c r="P424" i="13"/>
  <c r="Q423" i="13"/>
  <c r="P423" i="13"/>
  <c r="Q422" i="13"/>
  <c r="P422" i="13"/>
  <c r="Q421" i="13"/>
  <c r="P421" i="13"/>
  <c r="Q420" i="13"/>
  <c r="P420" i="13"/>
  <c r="Q419" i="13"/>
  <c r="P419" i="13"/>
  <c r="Q418" i="13"/>
  <c r="P418" i="13"/>
  <c r="Q417" i="13"/>
  <c r="P417" i="13"/>
  <c r="Q416" i="13"/>
  <c r="P416" i="13"/>
  <c r="Q415" i="13"/>
  <c r="P415" i="13"/>
  <c r="Q414" i="13"/>
  <c r="P414" i="13"/>
  <c r="P413" i="13"/>
  <c r="Q412" i="13"/>
  <c r="P412" i="13"/>
  <c r="Q411" i="13"/>
  <c r="P411" i="13"/>
  <c r="Q410" i="13"/>
  <c r="P410" i="13"/>
  <c r="Q409" i="13"/>
  <c r="P409" i="13"/>
  <c r="Q408" i="13"/>
  <c r="P408" i="13"/>
  <c r="P407" i="13"/>
  <c r="P406" i="13"/>
  <c r="Q405" i="13"/>
  <c r="P405" i="13"/>
  <c r="Q404" i="13"/>
  <c r="P404" i="13"/>
  <c r="Q403" i="13"/>
  <c r="P403" i="13"/>
  <c r="Q402" i="13"/>
  <c r="P402" i="13"/>
  <c r="Q401" i="13"/>
  <c r="P401" i="13"/>
  <c r="Q400" i="13"/>
  <c r="P400" i="13"/>
  <c r="Q399" i="13"/>
  <c r="P399" i="13"/>
  <c r="Q398" i="13"/>
  <c r="P398" i="13"/>
  <c r="Q397" i="13"/>
  <c r="P397" i="13"/>
  <c r="Q396" i="13"/>
  <c r="P396" i="13"/>
  <c r="Q395" i="13"/>
  <c r="P395" i="13"/>
  <c r="Q394" i="13"/>
  <c r="P394" i="13"/>
  <c r="Q393" i="13"/>
  <c r="P393" i="13"/>
  <c r="Q392" i="13"/>
  <c r="P392" i="13"/>
  <c r="Q391" i="13"/>
  <c r="P391" i="13"/>
  <c r="Q390" i="13"/>
  <c r="P390" i="13"/>
  <c r="Q389" i="13"/>
  <c r="P389" i="13"/>
  <c r="Q388" i="13"/>
  <c r="P388" i="13"/>
  <c r="Q387" i="13"/>
  <c r="P387" i="13"/>
  <c r="Q386" i="13"/>
  <c r="P386" i="13"/>
  <c r="Q385" i="13"/>
  <c r="P385" i="13"/>
  <c r="Q384" i="13"/>
  <c r="P384" i="13"/>
  <c r="Q383" i="13"/>
  <c r="P383" i="13"/>
  <c r="Q382" i="13"/>
  <c r="P382" i="13"/>
  <c r="P381" i="13"/>
  <c r="P380" i="13"/>
  <c r="Q357" i="13"/>
  <c r="P357" i="13"/>
  <c r="Q324" i="13"/>
  <c r="P324" i="13"/>
  <c r="Q323" i="13"/>
  <c r="P323" i="13"/>
  <c r="Q322" i="13"/>
  <c r="P322" i="13"/>
  <c r="Q321" i="13"/>
  <c r="P321" i="13"/>
  <c r="Q320" i="13"/>
  <c r="P320" i="13"/>
  <c r="Q319" i="13"/>
  <c r="P319" i="13"/>
  <c r="Q318" i="13"/>
  <c r="P318" i="13"/>
  <c r="Q317" i="13"/>
  <c r="P317" i="13"/>
  <c r="Q316" i="13"/>
  <c r="P316" i="13"/>
  <c r="Q315" i="13"/>
  <c r="P315" i="13"/>
  <c r="Q314" i="13"/>
  <c r="P314" i="13"/>
  <c r="Q313" i="13"/>
  <c r="P313" i="13"/>
  <c r="Q312" i="13"/>
  <c r="P312" i="13"/>
  <c r="Q311" i="13"/>
  <c r="P311" i="13"/>
  <c r="Q310" i="13"/>
  <c r="P310" i="13"/>
  <c r="Q309" i="13"/>
  <c r="P309" i="13"/>
  <c r="Q308" i="13"/>
  <c r="P308" i="13"/>
  <c r="Q307" i="13"/>
  <c r="P307" i="13"/>
  <c r="Q306" i="13"/>
  <c r="P306" i="13"/>
  <c r="Q305" i="13"/>
  <c r="P305" i="13"/>
  <c r="Q304" i="13"/>
  <c r="P304" i="13"/>
  <c r="Q303" i="13"/>
  <c r="P303" i="13"/>
  <c r="Q302" i="13"/>
  <c r="P302" i="13"/>
  <c r="Q301" i="13"/>
  <c r="P301" i="13"/>
  <c r="Q300" i="13"/>
  <c r="P300" i="13"/>
  <c r="Q299" i="13"/>
  <c r="P299" i="13"/>
  <c r="Q298" i="13"/>
  <c r="P298" i="13"/>
  <c r="Q297" i="13"/>
  <c r="P297" i="13"/>
  <c r="Q296" i="13"/>
  <c r="P296" i="13"/>
  <c r="Q295" i="13"/>
  <c r="P295" i="13"/>
  <c r="Q294" i="13"/>
  <c r="P294" i="13"/>
  <c r="Q293" i="13"/>
  <c r="P293" i="13"/>
  <c r="Q292" i="13"/>
  <c r="P292" i="13"/>
  <c r="Q291" i="13"/>
  <c r="P291" i="13"/>
  <c r="Q290" i="13"/>
  <c r="P290" i="13"/>
  <c r="Q289" i="13"/>
  <c r="P289" i="13"/>
  <c r="Q288" i="13"/>
  <c r="P288" i="13"/>
  <c r="Q287" i="13"/>
  <c r="P287" i="13"/>
  <c r="Q286" i="13"/>
  <c r="P286" i="13"/>
  <c r="Q285" i="13"/>
  <c r="P285" i="13"/>
  <c r="Q284" i="13"/>
  <c r="P284" i="13"/>
  <c r="Q283" i="13"/>
  <c r="P283" i="13"/>
  <c r="Q282" i="13"/>
  <c r="P282" i="13"/>
  <c r="Q281" i="13"/>
  <c r="P281" i="13"/>
  <c r="Q280" i="13"/>
  <c r="P280" i="13"/>
  <c r="Q279" i="13"/>
  <c r="P279" i="13"/>
  <c r="Q278" i="13"/>
  <c r="P278" i="13"/>
  <c r="Q277" i="13"/>
  <c r="P277" i="13"/>
  <c r="Q276" i="13"/>
  <c r="P276" i="13"/>
  <c r="Q275" i="13"/>
  <c r="P275" i="13"/>
  <c r="Q274" i="13"/>
  <c r="P274" i="13"/>
  <c r="Q273" i="13"/>
  <c r="P273" i="13"/>
  <c r="Q272" i="13"/>
  <c r="P272" i="13"/>
  <c r="Q271" i="13"/>
  <c r="P271" i="13"/>
  <c r="Q270" i="13"/>
  <c r="P270" i="13"/>
  <c r="Q269" i="13"/>
  <c r="P269" i="13"/>
  <c r="Q268" i="13"/>
  <c r="P268" i="13"/>
  <c r="Q267" i="13"/>
  <c r="P267" i="13"/>
  <c r="Q266" i="13"/>
  <c r="P266" i="13"/>
  <c r="Q265" i="13"/>
  <c r="P265" i="13"/>
  <c r="Q264" i="13"/>
  <c r="P264" i="13"/>
  <c r="Q263" i="13"/>
  <c r="P263" i="13"/>
  <c r="Q262" i="13"/>
  <c r="P262" i="13"/>
  <c r="Q261" i="13"/>
  <c r="P261" i="13"/>
  <c r="Q260" i="13"/>
  <c r="P260" i="13"/>
  <c r="Q258" i="13"/>
  <c r="P258" i="13"/>
  <c r="Q257" i="13"/>
  <c r="P257" i="13"/>
  <c r="Q255" i="13"/>
  <c r="P255" i="13"/>
  <c r="Q254" i="13"/>
  <c r="P254" i="13"/>
  <c r="Q253" i="13"/>
  <c r="P253" i="13"/>
  <c r="Q252" i="13"/>
  <c r="P252" i="13"/>
  <c r="Q251" i="13"/>
  <c r="P251" i="13"/>
  <c r="Q250" i="13"/>
  <c r="P250" i="13"/>
  <c r="Q249" i="13"/>
  <c r="P249" i="13"/>
  <c r="Q247" i="13"/>
  <c r="P247" i="13"/>
  <c r="Q246" i="13"/>
  <c r="P246" i="13"/>
  <c r="Q245" i="13"/>
  <c r="P245" i="13"/>
  <c r="Q244" i="13"/>
  <c r="P244" i="13"/>
  <c r="Q243" i="13"/>
  <c r="P243" i="13"/>
  <c r="Q242" i="13"/>
  <c r="P242" i="13"/>
  <c r="Q241" i="13"/>
  <c r="P241" i="13"/>
  <c r="Q240" i="13"/>
  <c r="P240" i="13"/>
  <c r="Q239" i="13"/>
  <c r="P239" i="13"/>
  <c r="Q238" i="13"/>
  <c r="P238" i="13"/>
  <c r="Q237" i="13"/>
  <c r="P237" i="13"/>
  <c r="Q236" i="13"/>
  <c r="P236" i="13"/>
  <c r="Q235" i="13"/>
  <c r="P235" i="13"/>
  <c r="Q234" i="13"/>
  <c r="P234" i="13"/>
  <c r="Q233" i="13"/>
  <c r="P233" i="13"/>
  <c r="Q232" i="13"/>
  <c r="P232" i="13"/>
  <c r="Q231" i="13"/>
  <c r="P231" i="13"/>
  <c r="Q230" i="13"/>
  <c r="P230" i="13"/>
  <c r="Q229" i="13"/>
  <c r="P229" i="13"/>
  <c r="Q228" i="13"/>
  <c r="P228" i="13"/>
  <c r="Q227" i="13"/>
  <c r="P227" i="13"/>
  <c r="Q225" i="13"/>
  <c r="P225" i="13"/>
  <c r="Q224" i="13"/>
  <c r="P224" i="13"/>
  <c r="Q223" i="13"/>
  <c r="P223" i="13"/>
  <c r="Q222" i="13"/>
  <c r="P222" i="13"/>
  <c r="Q221" i="13"/>
  <c r="P221" i="13"/>
  <c r="Q220" i="13"/>
  <c r="P220" i="13"/>
  <c r="Q219" i="13"/>
  <c r="P219" i="13"/>
  <c r="Q218" i="13"/>
  <c r="P218" i="13"/>
  <c r="Q217" i="13"/>
  <c r="P217" i="13"/>
  <c r="Q216" i="13"/>
  <c r="P216" i="13"/>
  <c r="Q215" i="13"/>
  <c r="P215" i="13"/>
  <c r="Q214" i="13"/>
  <c r="P214" i="13"/>
  <c r="Q213" i="13"/>
  <c r="P213" i="13"/>
  <c r="Q212" i="13"/>
  <c r="P212" i="13"/>
  <c r="Q211" i="13"/>
  <c r="P211" i="13"/>
  <c r="Q210" i="13"/>
  <c r="P210" i="13"/>
  <c r="Q209" i="13"/>
  <c r="P209" i="13"/>
  <c r="Q208" i="13"/>
  <c r="P208" i="13"/>
  <c r="Q207" i="13"/>
  <c r="P207" i="13"/>
  <c r="Q206" i="13"/>
  <c r="P206" i="13"/>
  <c r="Q205" i="13"/>
  <c r="P205" i="13"/>
  <c r="Q204" i="13"/>
  <c r="P204" i="13"/>
  <c r="Q203" i="13"/>
  <c r="P203" i="13"/>
  <c r="Q202" i="13"/>
  <c r="P202" i="13"/>
  <c r="Q200" i="13"/>
  <c r="P200" i="13"/>
  <c r="Q199" i="13"/>
  <c r="P199" i="13"/>
  <c r="Q198" i="13"/>
  <c r="P198" i="13"/>
  <c r="Q197" i="13"/>
  <c r="P197" i="13"/>
  <c r="Q196" i="13"/>
  <c r="P196" i="13"/>
  <c r="Q195" i="13"/>
  <c r="P195" i="13"/>
  <c r="Q194" i="13"/>
  <c r="P194" i="13"/>
  <c r="Q193" i="13"/>
  <c r="P193" i="13"/>
  <c r="Q192" i="13"/>
  <c r="P192" i="13"/>
  <c r="Q190" i="13"/>
  <c r="P190" i="13"/>
  <c r="Q189" i="13"/>
  <c r="P189" i="13"/>
  <c r="Q188" i="13"/>
  <c r="P188" i="13"/>
  <c r="Q187" i="13"/>
  <c r="P187" i="13"/>
  <c r="Q186" i="13"/>
  <c r="P186" i="13"/>
  <c r="Q185" i="13"/>
  <c r="P185" i="13"/>
  <c r="Q184" i="13"/>
  <c r="P184" i="13"/>
  <c r="Q183" i="13"/>
  <c r="P183" i="13"/>
  <c r="Q182" i="13"/>
  <c r="P182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Q174" i="13"/>
  <c r="P174" i="13"/>
  <c r="Q173" i="13"/>
  <c r="P173" i="13"/>
  <c r="Q171" i="13"/>
  <c r="P171" i="13"/>
  <c r="Q170" i="13"/>
  <c r="P170" i="13"/>
  <c r="Q169" i="13"/>
  <c r="P169" i="13"/>
  <c r="Q168" i="13"/>
  <c r="P168" i="13"/>
  <c r="Q167" i="13"/>
  <c r="P167" i="13"/>
  <c r="Q166" i="13"/>
  <c r="P166" i="13"/>
  <c r="Q164" i="13"/>
  <c r="P164" i="13"/>
  <c r="Q163" i="13"/>
  <c r="P163" i="13"/>
  <c r="Q162" i="13"/>
  <c r="P162" i="13"/>
  <c r="Q161" i="13"/>
  <c r="P161" i="13"/>
  <c r="Q160" i="13"/>
  <c r="P160" i="13"/>
  <c r="Q159" i="13"/>
  <c r="P159" i="13"/>
  <c r="Q158" i="13"/>
  <c r="P158" i="13"/>
  <c r="Q157" i="13"/>
  <c r="P157" i="13"/>
  <c r="Q156" i="13"/>
  <c r="P156" i="13"/>
  <c r="Q155" i="13"/>
  <c r="P155" i="13"/>
  <c r="Q154" i="13"/>
  <c r="P154" i="13"/>
  <c r="Q153" i="13"/>
  <c r="P153" i="13"/>
  <c r="Q152" i="13"/>
  <c r="P152" i="13"/>
  <c r="Q151" i="13"/>
  <c r="P151" i="13"/>
  <c r="Q150" i="13"/>
  <c r="P150" i="13"/>
  <c r="Q149" i="13"/>
  <c r="P149" i="13"/>
  <c r="Q148" i="13"/>
  <c r="P148" i="13"/>
  <c r="Q147" i="13"/>
  <c r="P147" i="13"/>
  <c r="Q146" i="13"/>
  <c r="P146" i="13"/>
  <c r="Q145" i="13"/>
  <c r="P145" i="13"/>
  <c r="Q144" i="13"/>
  <c r="P144" i="13"/>
  <c r="Q143" i="13"/>
  <c r="P143" i="13"/>
  <c r="Q142" i="13"/>
  <c r="P142" i="13"/>
  <c r="Q141" i="13"/>
  <c r="P141" i="13"/>
  <c r="Q140" i="13"/>
  <c r="P140" i="13"/>
  <c r="Q139" i="13"/>
  <c r="P139" i="13"/>
  <c r="Q138" i="13"/>
  <c r="P138" i="13"/>
  <c r="Q137" i="13"/>
  <c r="P137" i="13"/>
  <c r="Q136" i="13"/>
  <c r="P136" i="13"/>
  <c r="Q135" i="13"/>
  <c r="P135" i="13"/>
  <c r="Q134" i="13"/>
  <c r="P134" i="13"/>
  <c r="Q133" i="13"/>
  <c r="P133" i="13"/>
  <c r="Q132" i="13"/>
  <c r="P132" i="13"/>
  <c r="Q131" i="13"/>
  <c r="P131" i="13"/>
  <c r="Q130" i="13"/>
  <c r="P130" i="13"/>
  <c r="Q129" i="13"/>
  <c r="P129" i="13"/>
  <c r="Q128" i="13"/>
  <c r="P128" i="13"/>
  <c r="Q127" i="13"/>
  <c r="P127" i="13"/>
  <c r="Q126" i="13"/>
  <c r="P126" i="13"/>
  <c r="Q125" i="13"/>
  <c r="P125" i="13"/>
  <c r="Q124" i="13"/>
  <c r="P124" i="13"/>
  <c r="Q123" i="13"/>
  <c r="P123" i="13"/>
  <c r="Q122" i="13"/>
  <c r="P122" i="13"/>
  <c r="Q121" i="13"/>
  <c r="P121" i="13"/>
  <c r="Q120" i="13"/>
  <c r="P120" i="13"/>
  <c r="Q119" i="13"/>
  <c r="P119" i="13"/>
  <c r="Q118" i="13"/>
  <c r="P118" i="13"/>
  <c r="Q117" i="13"/>
  <c r="P117" i="13"/>
  <c r="Q116" i="13"/>
  <c r="P116" i="13"/>
  <c r="Q115" i="13"/>
  <c r="P115" i="13"/>
  <c r="Q114" i="13"/>
  <c r="P114" i="13"/>
  <c r="Q113" i="13"/>
  <c r="P113" i="13"/>
  <c r="Q112" i="13"/>
  <c r="P112" i="13"/>
  <c r="Q111" i="13"/>
  <c r="P111" i="13"/>
  <c r="Q110" i="13"/>
  <c r="P110" i="13"/>
  <c r="Q109" i="13"/>
  <c r="P109" i="13"/>
  <c r="Q108" i="13"/>
  <c r="P108" i="13"/>
  <c r="Q107" i="13"/>
  <c r="P107" i="13"/>
  <c r="Q106" i="13"/>
  <c r="P106" i="13"/>
  <c r="Q105" i="13"/>
  <c r="P105" i="13"/>
  <c r="Q104" i="13"/>
  <c r="P104" i="13"/>
  <c r="Q103" i="13"/>
  <c r="P103" i="13"/>
  <c r="Q102" i="13"/>
  <c r="P102" i="13"/>
  <c r="Q101" i="13"/>
  <c r="P101" i="13"/>
  <c r="Q100" i="13"/>
  <c r="P100" i="13"/>
  <c r="Q99" i="13"/>
  <c r="P99" i="13"/>
  <c r="Q98" i="13"/>
  <c r="P98" i="13"/>
  <c r="Q97" i="13"/>
  <c r="P97" i="13"/>
  <c r="Q96" i="13"/>
  <c r="P96" i="13"/>
  <c r="Q95" i="13"/>
  <c r="P95" i="13"/>
  <c r="Q94" i="13"/>
  <c r="P94" i="13"/>
  <c r="Q93" i="13"/>
  <c r="P93" i="13"/>
  <c r="Q92" i="13"/>
  <c r="P92" i="13"/>
  <c r="Q91" i="13"/>
  <c r="P91" i="13"/>
  <c r="Q90" i="13"/>
  <c r="P90" i="13"/>
  <c r="Q89" i="13"/>
  <c r="P89" i="13"/>
  <c r="Q88" i="13"/>
  <c r="P88" i="13"/>
  <c r="Q87" i="13"/>
  <c r="P87" i="13"/>
  <c r="Q86" i="13"/>
  <c r="P86" i="13"/>
  <c r="Q85" i="13"/>
  <c r="P85" i="13"/>
  <c r="Q84" i="13"/>
  <c r="P84" i="13"/>
  <c r="Q83" i="13"/>
  <c r="P83" i="13"/>
  <c r="Q82" i="13"/>
  <c r="P82" i="13"/>
  <c r="Q81" i="13"/>
  <c r="P81" i="13"/>
  <c r="Q80" i="13"/>
  <c r="P80" i="13"/>
  <c r="Q79" i="13"/>
  <c r="P79" i="13"/>
  <c r="Q78" i="13"/>
  <c r="P78" i="13"/>
  <c r="P19" i="13"/>
  <c r="Q19" i="13"/>
  <c r="P20" i="13"/>
  <c r="Q20" i="13"/>
  <c r="P21" i="13"/>
  <c r="Q21" i="13"/>
  <c r="P22" i="13"/>
  <c r="Q22" i="13"/>
  <c r="P23" i="13"/>
  <c r="Q23" i="13"/>
  <c r="P24" i="13"/>
  <c r="Q24" i="13"/>
  <c r="P25" i="13"/>
  <c r="Q25" i="13"/>
  <c r="P26" i="13"/>
  <c r="Q26" i="13"/>
  <c r="P27" i="13"/>
  <c r="Q27" i="13"/>
  <c r="P28" i="13"/>
  <c r="Q28" i="13"/>
  <c r="P29" i="13"/>
  <c r="Q29" i="13"/>
  <c r="P30" i="13"/>
  <c r="Q30" i="13"/>
  <c r="P31" i="13"/>
  <c r="Q31" i="13"/>
  <c r="P32" i="13"/>
  <c r="Q32" i="13"/>
  <c r="P33" i="13"/>
  <c r="Q33" i="13"/>
  <c r="P34" i="13"/>
  <c r="Q34" i="13"/>
  <c r="P35" i="13"/>
  <c r="Q35" i="13"/>
  <c r="P36" i="13"/>
  <c r="Q36" i="13"/>
  <c r="P37" i="13"/>
  <c r="Q37" i="13"/>
  <c r="P38" i="13"/>
  <c r="Q38" i="13"/>
  <c r="P39" i="13"/>
  <c r="Q39" i="13"/>
  <c r="P40" i="13"/>
  <c r="Q40" i="13"/>
  <c r="P41" i="13"/>
  <c r="Q41" i="13"/>
  <c r="P42" i="13"/>
  <c r="Q42" i="13"/>
  <c r="P43" i="13"/>
  <c r="Q43" i="13"/>
  <c r="P44" i="13"/>
  <c r="Q44" i="13"/>
  <c r="P45" i="13"/>
  <c r="Q45" i="13"/>
  <c r="P46" i="13"/>
  <c r="Q46" i="13"/>
  <c r="P47" i="13"/>
  <c r="Q47" i="13"/>
  <c r="P48" i="13"/>
  <c r="Q48" i="13"/>
  <c r="P49" i="13"/>
  <c r="Q49" i="13"/>
  <c r="P50" i="13"/>
  <c r="Q50" i="13"/>
  <c r="P51" i="13"/>
  <c r="Q51" i="13"/>
  <c r="P52" i="13"/>
  <c r="Q52" i="13"/>
  <c r="P53" i="13"/>
  <c r="Q53" i="13"/>
  <c r="P54" i="13"/>
  <c r="Q54" i="13"/>
  <c r="P55" i="13"/>
  <c r="Q55" i="13"/>
  <c r="P56" i="13"/>
  <c r="Q56" i="13"/>
  <c r="P57" i="13"/>
  <c r="Q57" i="13"/>
  <c r="P58" i="13"/>
  <c r="Q58" i="13"/>
  <c r="P59" i="13"/>
  <c r="Q59" i="13"/>
  <c r="P60" i="13"/>
  <c r="Q60" i="13"/>
  <c r="P61" i="13"/>
  <c r="Q61" i="13"/>
  <c r="P62" i="13"/>
  <c r="Q62" i="13"/>
  <c r="P64" i="13"/>
  <c r="Q64" i="13"/>
  <c r="P65" i="13"/>
  <c r="Q65" i="13"/>
  <c r="P66" i="13"/>
  <c r="Q66" i="13"/>
  <c r="P67" i="13"/>
  <c r="Q67" i="13"/>
  <c r="P68" i="13"/>
  <c r="Q68" i="13"/>
  <c r="P69" i="13"/>
  <c r="Q69" i="13"/>
  <c r="P70" i="13"/>
  <c r="Q70" i="13"/>
  <c r="P71" i="13"/>
  <c r="Q71" i="13"/>
  <c r="P72" i="13"/>
  <c r="Q72" i="13"/>
  <c r="P73" i="13"/>
  <c r="Q73" i="13"/>
  <c r="P74" i="13"/>
  <c r="Q74" i="13"/>
  <c r="P75" i="13"/>
  <c r="Q75" i="13"/>
  <c r="P76" i="13"/>
  <c r="Q76" i="13"/>
  <c r="Q18" i="13"/>
  <c r="P18" i="13"/>
  <c r="G407" i="13" l="1"/>
  <c r="F407" i="13"/>
  <c r="G406" i="13"/>
  <c r="F406" i="13"/>
  <c r="G381" i="13"/>
  <c r="F381" i="13"/>
  <c r="G380" i="13"/>
  <c r="F380" i="13"/>
  <c r="G352" i="13"/>
  <c r="G351" i="13"/>
  <c r="G347" i="13"/>
  <c r="G206" i="13"/>
  <c r="F206" i="13"/>
  <c r="G205" i="13"/>
  <c r="F205" i="13"/>
  <c r="F204" i="13"/>
  <c r="G202" i="13"/>
  <c r="F202" i="13"/>
  <c r="F196" i="13"/>
  <c r="F193" i="13" s="1"/>
  <c r="F191" i="13" s="1"/>
  <c r="F248" i="13" s="1"/>
  <c r="F256" i="13" s="1"/>
  <c r="G166" i="13"/>
  <c r="F166" i="13"/>
  <c r="G81" i="13"/>
  <c r="G78" i="13"/>
  <c r="G73" i="13"/>
  <c r="G63" i="13"/>
  <c r="G57" i="13"/>
  <c r="G55" i="13"/>
  <c r="G204" i="13" s="1"/>
  <c r="G52" i="13"/>
  <c r="G51" i="13" s="1"/>
  <c r="G50" i="13" s="1"/>
  <c r="E407" i="13"/>
  <c r="E406" i="13" s="1"/>
  <c r="E381" i="13" s="1"/>
  <c r="E380" i="13" s="1"/>
  <c r="E206" i="13"/>
  <c r="E205" i="13"/>
  <c r="E204" i="13"/>
  <c r="E202" i="13"/>
  <c r="E196" i="13"/>
  <c r="E193" i="13" s="1"/>
  <c r="E191" i="13" s="1"/>
  <c r="E248" i="13" s="1"/>
  <c r="E256" i="13" s="1"/>
  <c r="E166" i="13"/>
  <c r="D206" i="13"/>
  <c r="D205" i="13"/>
  <c r="D204" i="13"/>
  <c r="D202" i="13"/>
  <c r="D196" i="13"/>
  <c r="D193" i="13" s="1"/>
  <c r="D191" i="13" s="1"/>
  <c r="D248" i="13" s="1"/>
  <c r="D256" i="13" s="1"/>
  <c r="D166" i="13"/>
  <c r="G48" i="13" l="1"/>
  <c r="G196" i="13"/>
  <c r="G193" i="13" s="1"/>
  <c r="G191" i="13" s="1"/>
  <c r="G248" i="13" s="1"/>
  <c r="G256" i="13" s="1"/>
  <c r="O166" i="13"/>
  <c r="L166" i="13"/>
  <c r="K166" i="13"/>
  <c r="J166" i="13"/>
  <c r="I166" i="13"/>
  <c r="H166" i="13"/>
  <c r="I413" i="13" l="1"/>
  <c r="K352" i="13" l="1"/>
  <c r="M352" i="13" s="1"/>
  <c r="O352" i="13" s="1"/>
  <c r="K351" i="13"/>
  <c r="M351" i="13" s="1"/>
  <c r="O351" i="13" s="1"/>
  <c r="K347" i="13"/>
  <c r="M347" i="13" s="1"/>
  <c r="O347" i="13" s="1"/>
  <c r="J347" i="13" l="1"/>
  <c r="L347" i="13" s="1"/>
  <c r="N347" i="13" s="1"/>
  <c r="J351" i="13"/>
  <c r="L351" i="13" s="1"/>
  <c r="N351" i="13" s="1"/>
  <c r="J352" i="13"/>
  <c r="L352" i="13" s="1"/>
  <c r="N352" i="13" s="1"/>
  <c r="I347" i="13" l="1"/>
  <c r="I351" i="13"/>
  <c r="I352" i="13"/>
  <c r="J407" i="13" l="1"/>
  <c r="J406" i="13" s="1"/>
  <c r="J381" i="13" s="1"/>
  <c r="J380" i="13" s="1"/>
  <c r="I383" i="13"/>
  <c r="I382" i="13" s="1"/>
  <c r="I407" i="13"/>
  <c r="I406" i="13" s="1"/>
  <c r="H383" i="13"/>
  <c r="H382" i="13" s="1"/>
  <c r="H407" i="13"/>
  <c r="H406" i="13" s="1"/>
  <c r="H435" i="13"/>
  <c r="H381" i="13" l="1"/>
  <c r="H380" i="13" s="1"/>
  <c r="M413" i="13" l="1"/>
  <c r="M407" i="13" s="1"/>
  <c r="M406" i="13" s="1"/>
  <c r="M380" i="13"/>
  <c r="K380" i="13" l="1"/>
  <c r="Q434" i="13"/>
  <c r="K413" i="13" l="1"/>
  <c r="Q413" i="13" s="1"/>
  <c r="K407" i="13" l="1"/>
  <c r="Q381" i="13"/>
  <c r="K406" i="13" l="1"/>
  <c r="Q406" i="13" s="1"/>
  <c r="Q407" i="13"/>
  <c r="I380" i="13"/>
  <c r="Q380" i="13" s="1"/>
  <c r="I437" i="13"/>
  <c r="Q437" i="13" s="1"/>
  <c r="I435" i="13" l="1"/>
  <c r="Q435" i="13" l="1"/>
  <c r="O206" i="13"/>
  <c r="L206" i="13"/>
  <c r="K206" i="13"/>
  <c r="J206" i="13"/>
  <c r="I206" i="13"/>
  <c r="H206" i="13"/>
  <c r="O205" i="13"/>
  <c r="K205" i="13"/>
  <c r="J205" i="13"/>
  <c r="I205" i="13"/>
  <c r="O204" i="13"/>
  <c r="L204" i="13"/>
  <c r="K204" i="13"/>
  <c r="J204" i="13"/>
  <c r="I204" i="13"/>
  <c r="H204" i="13"/>
  <c r="O202" i="13"/>
  <c r="N202" i="13"/>
  <c r="L202" i="13"/>
  <c r="K202" i="13"/>
  <c r="J202" i="13"/>
  <c r="I202" i="13"/>
  <c r="H202" i="13"/>
  <c r="O196" i="13"/>
  <c r="L196" i="13"/>
  <c r="K196" i="13"/>
  <c r="K193" i="13" s="1"/>
  <c r="J196" i="13"/>
  <c r="J193" i="13" s="1"/>
  <c r="I196" i="13"/>
  <c r="I193" i="13" s="1"/>
  <c r="H196" i="13"/>
  <c r="H193" i="13" s="1"/>
  <c r="O193" i="13"/>
  <c r="L193" i="13"/>
  <c r="L201" i="13"/>
  <c r="J201" i="13"/>
  <c r="I201" i="13"/>
  <c r="H201" i="13"/>
  <c r="M200" i="13"/>
  <c r="N200" i="13" s="1"/>
  <c r="O200" i="13" s="1"/>
  <c r="O201" i="13" s="1"/>
  <c r="O191" i="13" l="1"/>
  <c r="O248" i="13" s="1"/>
  <c r="O256" i="13" s="1"/>
  <c r="I191" i="13"/>
  <c r="I248" i="13" s="1"/>
  <c r="I256" i="13" s="1"/>
  <c r="J191" i="13"/>
  <c r="J248" i="13" s="1"/>
  <c r="J256" i="13" s="1"/>
  <c r="N61" i="13"/>
  <c r="N74" i="13"/>
  <c r="M64" i="13"/>
  <c r="N64" i="13" s="1"/>
  <c r="M65" i="13"/>
  <c r="M72" i="13"/>
  <c r="M71" i="13"/>
  <c r="M70" i="13"/>
  <c r="M202" i="13" s="1"/>
  <c r="M75" i="13"/>
  <c r="M206" i="13" s="1"/>
  <c r="M80" i="13"/>
  <c r="M79" i="13"/>
  <c r="M78" i="13"/>
  <c r="N78" i="13" s="1"/>
  <c r="M76" i="13"/>
  <c r="M69" i="13"/>
  <c r="M68" i="13"/>
  <c r="M67" i="13"/>
  <c r="M66" i="13"/>
  <c r="M62" i="13"/>
  <c r="M61" i="13"/>
  <c r="M60" i="13"/>
  <c r="M59" i="13"/>
  <c r="N59" i="13" s="1"/>
  <c r="M58" i="13"/>
  <c r="N58" i="13" s="1"/>
  <c r="M57" i="13"/>
  <c r="M205" i="13" s="1"/>
  <c r="M56" i="13"/>
  <c r="M55" i="13"/>
  <c r="M204" i="13" s="1"/>
  <c r="M54" i="13"/>
  <c r="M53" i="13"/>
  <c r="M52" i="13"/>
  <c r="M196" i="13" s="1"/>
  <c r="M193" i="13" s="1"/>
  <c r="M49" i="13"/>
  <c r="K73" i="13"/>
  <c r="K63" i="13"/>
  <c r="K51" i="13"/>
  <c r="K50" i="13" s="1"/>
  <c r="L73" i="13"/>
  <c r="L51" i="13"/>
  <c r="L50" i="13" s="1"/>
  <c r="L48" i="13" s="1"/>
  <c r="L57" i="13"/>
  <c r="L205" i="13" s="1"/>
  <c r="L191" i="13" s="1"/>
  <c r="L248" i="13" s="1"/>
  <c r="L256" i="13" s="1"/>
  <c r="J51" i="13"/>
  <c r="J50" i="13" s="1"/>
  <c r="J48" i="13" s="1"/>
  <c r="H73" i="13"/>
  <c r="H57" i="13"/>
  <c r="H205" i="13" s="1"/>
  <c r="H191" i="13" s="1"/>
  <c r="H50" i="13"/>
  <c r="H51" i="13"/>
  <c r="K201" i="13" l="1"/>
  <c r="N49" i="13"/>
  <c r="N54" i="13"/>
  <c r="M51" i="13"/>
  <c r="N51" i="13" s="1"/>
  <c r="N65" i="13"/>
  <c r="M166" i="13"/>
  <c r="N52" i="13"/>
  <c r="N196" i="13" s="1"/>
  <c r="N193" i="13" s="1"/>
  <c r="N60" i="13"/>
  <c r="H248" i="13"/>
  <c r="K48" i="13"/>
  <c r="M48" i="13" s="1"/>
  <c r="N48" i="13" s="1"/>
  <c r="M50" i="13"/>
  <c r="N50" i="13" s="1"/>
  <c r="M73" i="13"/>
  <c r="N62" i="13"/>
  <c r="M63" i="13"/>
  <c r="Q63" i="13" s="1"/>
  <c r="N53" i="13"/>
  <c r="N80" i="13"/>
  <c r="N55" i="13"/>
  <c r="N56" i="13"/>
  <c r="H48" i="13"/>
  <c r="N75" i="13"/>
  <c r="N57" i="13"/>
  <c r="K191" i="13" l="1"/>
  <c r="N166" i="13"/>
  <c r="N205" i="13"/>
  <c r="N206" i="13"/>
  <c r="N73" i="13"/>
  <c r="M201" i="13"/>
  <c r="Q201" i="13" s="1"/>
  <c r="N63" i="13"/>
  <c r="P63" i="13" s="1"/>
  <c r="N204" i="13"/>
  <c r="H256" i="13"/>
  <c r="J73" i="13"/>
  <c r="K248" i="13" l="1"/>
  <c r="N201" i="13"/>
  <c r="P201" i="13" s="1"/>
  <c r="M191" i="13"/>
  <c r="Q191" i="13" s="1"/>
  <c r="K256" i="13" l="1"/>
  <c r="M248" i="13"/>
  <c r="Q248" i="13" s="1"/>
  <c r="N191" i="13"/>
  <c r="P191" i="13" s="1"/>
  <c r="N248" i="13" l="1"/>
  <c r="P248" i="13" s="1"/>
  <c r="M256" i="13"/>
  <c r="Q256" i="13" s="1"/>
  <c r="N256" i="13" l="1"/>
  <c r="P256" i="13" s="1"/>
</calcChain>
</file>

<file path=xl/sharedStrings.xml><?xml version="1.0" encoding="utf-8"?>
<sst xmlns="http://schemas.openxmlformats.org/spreadsheetml/2006/main" count="1614" uniqueCount="744">
  <si>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</si>
  <si>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</si>
  <si>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</si>
  <si>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</si>
  <si>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</si>
  <si>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</si>
  <si>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</si>
  <si>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</si>
  <si>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</si>
  <si>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</si>
  <si>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</si>
  <si>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</si>
  <si>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</si>
  <si>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</si>
  <si>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</si>
  <si>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</si>
  <si>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</si>
  <si>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</si>
  <si>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</si>
  <si>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</si>
  <si>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</si>
  <si>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</si>
  <si>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</si>
  <si>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</si>
  <si>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</si>
  <si>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</si>
  <si>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</si>
  <si>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</si>
  <si>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</si>
  <si>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</si>
  <si>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</si>
  <si>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</si>
  <si>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</si>
  <si>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</si>
  <si>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</si>
  <si>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</si>
  <si>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</si>
  <si>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</si>
  <si>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</si>
  <si>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</si>
  <si>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</si>
  <si>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</si>
  <si>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</si>
  <si>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</si>
  <si>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</si>
  <si>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</si>
  <si>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</si>
  <si>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</si>
  <si>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</si>
  <si>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</si>
  <si>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</si>
  <si>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</si>
  <si>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</si>
  <si>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</si>
  <si>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</si>
  <si>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</si>
  <si>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</si>
  <si>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</si>
  <si>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</si>
  <si>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</si>
  <si>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</si>
  <si>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</si>
  <si>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</si>
  <si>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</si>
  <si>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</si>
  <si>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</si>
  <si>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</si>
  <si>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</si>
  <si>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</si>
  <si>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</si>
  <si>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</si>
  <si>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</si>
  <si>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</si>
  <si>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</si>
  <si>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</si>
  <si>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</si>
  <si>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</si>
  <si>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</si>
  <si>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</si>
  <si>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</si>
  <si>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</si>
  <si>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</si>
  <si>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</si>
  <si>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</si>
  <si>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</si>
  <si>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</si>
  <si>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</si>
  <si>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</si>
  <si>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</si>
  <si>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</si>
  <si>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</si>
  <si>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</si>
  <si>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</si>
  <si>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</si>
  <si>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</si>
  <si>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</si>
  <si>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</si>
  <si>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</si>
  <si>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</si>
  <si>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</si>
  <si>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</si>
  <si>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</si>
  <si>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</si>
  <si>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</si>
  <si>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</si>
  <si>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</si>
  <si>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</si>
  <si>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</si>
  <si>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</si>
  <si>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</si>
  <si>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</si>
  <si>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</si>
  <si>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</si>
  <si>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</si>
  <si>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</si>
  <si>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</si>
  <si>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</si>
  <si>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</si>
  <si>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</si>
  <si>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</si>
  <si>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</si>
  <si>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</si>
  <si>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</si>
  <si>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</si>
  <si>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</si>
  <si>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</si>
  <si>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</si>
  <si>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</si>
  <si>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</si>
  <si>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</si>
  <si>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</si>
  <si>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</si>
  <si>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</si>
  <si>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</si>
  <si>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</si>
  <si>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</si>
  <si>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</si>
  <si>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</si>
  <si>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</si>
  <si>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</si>
  <si>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</si>
  <si>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</si>
  <si>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</si>
  <si>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</si>
  <si>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</si>
  <si>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</si>
  <si>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</si>
  <si>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</si>
  <si>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</si>
  <si>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</si>
  <si>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</si>
  <si>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</si>
  <si>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</si>
  <si>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</si>
  <si>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</si>
  <si>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</si>
  <si>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</si>
  <si>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</si>
  <si>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</si>
  <si>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</si>
  <si>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</si>
  <si>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</si>
  <si>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</si>
  <si>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</si>
  <si>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</si>
  <si>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</si>
  <si>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</si>
  <si>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</si>
  <si>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</si>
  <si>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</si>
  <si>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</si>
  <si>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</si>
  <si>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</si>
  <si>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</si>
  <si>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</si>
  <si>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</si>
  <si>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</si>
  <si>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</si>
  <si>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</si>
  <si>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</si>
  <si>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</si>
  <si>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</si>
  <si>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</si>
  <si>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</si>
  <si>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</si>
  <si>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</si>
  <si>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</si>
  <si>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</si>
  <si>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</si>
  <si>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</si>
  <si>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</si>
  <si>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</si>
  <si>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</si>
  <si>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</si>
  <si>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</si>
  <si>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</si>
  <si>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</si>
  <si>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</si>
  <si>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</si>
  <si>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</si>
  <si>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</si>
  <si>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</si>
  <si>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</si>
  <si>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</si>
  <si>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</si>
  <si>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</si>
  <si>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</si>
  <si>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</si>
  <si>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</si>
  <si>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</si>
  <si>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</si>
  <si>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</si>
  <si>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</si>
  <si>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</si>
  <si>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</si>
  <si>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</si>
  <si>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</si>
  <si>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</si>
  <si>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</si>
  <si>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</si>
  <si>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</si>
  <si>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</si>
  <si>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</si>
  <si>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</si>
  <si>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</si>
  <si>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</si>
  <si>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</si>
  <si>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</si>
  <si>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</si>
  <si>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</si>
  <si>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</si>
  <si>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</si>
  <si>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</si>
  <si>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</si>
  <si>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</si>
  <si>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</si>
  <si>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</si>
  <si>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</si>
  <si>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</si>
  <si>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</si>
  <si>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</si>
  <si>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</si>
  <si>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</si>
  <si>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</si>
  <si>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</si>
  <si>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</si>
  <si>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</si>
  <si>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</si>
  <si>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</si>
  <si>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</si>
  <si>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</si>
  <si>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</si>
  <si>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</si>
  <si>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</si>
  <si>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</si>
  <si>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</si>
  <si>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</si>
  <si>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</si>
  <si>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</si>
  <si>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</si>
  <si>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</si>
  <si>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</si>
  <si>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</si>
  <si>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</si>
  <si>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</si>
  <si>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</si>
  <si>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</si>
  <si>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</si>
  <si>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</si>
  <si>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</si>
  <si>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</si>
  <si>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</si>
  <si>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</si>
  <si>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</si>
  <si>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</si>
  <si>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</si>
  <si>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</si>
  <si>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</si>
  <si>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</si>
  <si>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</si>
  <si>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</si>
  <si>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</si>
  <si>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</si>
  <si>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</si>
  <si>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</si>
  <si>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</si>
  <si>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</si>
  <si>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</si>
  <si>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</si>
  <si>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</si>
  <si>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</si>
  <si>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</si>
  <si>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</si>
  <si>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</si>
  <si>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</si>
  <si>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</si>
  <si>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</si>
  <si>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</si>
  <si>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</si>
  <si>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</si>
  <si>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</si>
  <si>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</si>
  <si>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</si>
  <si>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</si>
  <si>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</si>
  <si>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</si>
  <si>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</si>
  <si>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</si>
  <si>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</si>
  <si>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</si>
  <si>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</si>
  <si>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</si>
  <si>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</si>
  <si>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</si>
  <si>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</si>
  <si>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</si>
  <si>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</si>
  <si>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</si>
  <si>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</si>
  <si>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</si>
  <si>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</si>
  <si>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</si>
  <si>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</si>
  <si>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</si>
  <si>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</si>
  <si>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</si>
  <si>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</si>
  <si>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</si>
  <si>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</si>
  <si>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</si>
  <si>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</si>
  <si>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</si>
  <si>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</si>
  <si>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</si>
  <si>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</si>
  <si>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</si>
  <si>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</si>
  <si>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</si>
  <si>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</si>
  <si>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</si>
  <si>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</si>
  <si>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</si>
  <si>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</si>
  <si>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</si>
  <si>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</si>
  <si>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</si>
  <si>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</si>
  <si>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</si>
  <si>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</si>
  <si>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</si>
  <si>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</si>
  <si>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</si>
  <si>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</si>
  <si>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</si>
  <si>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</si>
  <si>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</si>
  <si>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</si>
  <si>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</si>
  <si>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</si>
  <si>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</si>
  <si>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</si>
  <si>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</si>
  <si>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</si>
  <si>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</si>
  <si>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</si>
  <si>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</si>
  <si>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</si>
  <si>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</si>
  <si>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</si>
  <si>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</si>
  <si>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</si>
  <si>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</si>
  <si>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</si>
  <si>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</si>
  <si>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</si>
  <si>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</si>
  <si>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</si>
  <si>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</si>
  <si>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</si>
  <si>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</si>
  <si>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</si>
  <si>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</si>
  <si>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</si>
  <si>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</si>
  <si>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</si>
  <si>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</si>
  <si>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</si>
  <si>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</si>
  <si>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</si>
  <si>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</si>
  <si>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</si>
  <si>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</si>
  <si>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</si>
  <si>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</si>
  <si>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</si>
  <si>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</si>
  <si>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</si>
  <si>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</si>
  <si>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</si>
  <si>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</si>
  <si>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</si>
  <si>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</si>
  <si>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</si>
  <si>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</si>
  <si>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</si>
  <si>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</si>
  <si>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</si>
  <si>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</si>
  <si>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</si>
  <si>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</si>
  <si>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</si>
  <si>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</si>
  <si>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</si>
  <si>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</si>
  <si>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</si>
  <si>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</si>
  <si>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</si>
  <si>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</si>
  <si>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</si>
  <si>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</si>
  <si>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</si>
  <si>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</si>
  <si>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</si>
  <si>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</si>
  <si>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</si>
  <si>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</si>
  <si>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</si>
  <si>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</si>
  <si>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</si>
  <si>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</si>
  <si>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</si>
  <si>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</si>
  <si>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</si>
  <si>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</si>
  <si>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</si>
  <si>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</si>
  <si>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</si>
  <si>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</si>
  <si>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</si>
  <si>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</si>
  <si>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</si>
  <si>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</si>
  <si>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</si>
  <si>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</si>
  <si>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</si>
  <si>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</si>
  <si>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</si>
  <si>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</si>
  <si>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</si>
  <si>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</si>
  <si>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</si>
  <si>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</si>
  <si>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</si>
  <si>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</si>
  <si>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</si>
  <si>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</si>
  <si>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</si>
  <si>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</si>
  <si>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</si>
  <si>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</si>
  <si>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</si>
  <si>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</si>
  <si>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</si>
  <si>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</si>
  <si>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</si>
  <si>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</si>
  <si>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</si>
  <si>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</si>
  <si>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</si>
  <si>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</si>
  <si>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</si>
  <si>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</si>
  <si>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</si>
  <si>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</si>
  <si>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</si>
  <si>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</si>
  <si>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</si>
  <si>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</si>
  <si>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</si>
  <si>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</si>
  <si>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</si>
  <si>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</si>
  <si>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</si>
  <si>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</si>
  <si>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</si>
  <si>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</si>
  <si>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</si>
  <si>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</si>
  <si>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</si>
  <si>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</si>
  <si>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</si>
  <si>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</si>
  <si>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</si>
  <si>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</si>
  <si>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</si>
  <si>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</si>
  <si>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</si>
  <si>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</si>
  <si>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</si>
  <si>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</si>
  <si>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</si>
  <si>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</si>
  <si>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</si>
  <si>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</si>
  <si>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</si>
  <si>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</si>
  <si>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</si>
  <si>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</si>
  <si>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</si>
  <si>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</si>
  <si>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</si>
  <si>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</si>
  <si>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</si>
  <si>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</si>
  <si>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</si>
  <si>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</si>
  <si>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</si>
  <si>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</si>
  <si>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</si>
  <si>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</si>
  <si>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</si>
  <si>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</si>
  <si>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</si>
  <si>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</si>
  <si>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</si>
  <si>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</si>
  <si>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</si>
  <si>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</si>
  <si>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</si>
  <si>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</si>
  <si>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</si>
  <si>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</si>
  <si>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</si>
  <si>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</si>
  <si>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</si>
  <si>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</si>
  <si>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</si>
  <si>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</si>
  <si>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</si>
  <si>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</si>
  <si>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</si>
  <si>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</si>
  <si>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</si>
  <si>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</si>
  <si>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</si>
  <si>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</si>
  <si>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</si>
  <si>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</si>
  <si>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</si>
  <si>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</si>
  <si>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</si>
  <si>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</si>
  <si>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</si>
  <si>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</si>
  <si>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</si>
  <si>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</si>
  <si>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</si>
  <si>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</si>
  <si>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</si>
  <si>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</si>
  <si>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</si>
  <si>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</si>
  <si>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</si>
  <si>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</si>
  <si>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</si>
  <si>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</si>
  <si>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</si>
  <si>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</si>
  <si>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</si>
  <si>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</si>
  <si>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</si>
  <si>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</si>
  <si>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</si>
  <si>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</si>
  <si>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</si>
  <si>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</si>
  <si>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</si>
  <si>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</si>
  <si>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</si>
  <si>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</si>
  <si>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</si>
  <si>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</si>
  <si>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</si>
  <si>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</si>
  <si>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</si>
  <si>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</si>
  <si>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</si>
  <si>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</si>
  <si>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</si>
  <si>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</si>
  <si>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</si>
  <si>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</si>
  <si>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</si>
  <si>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</si>
  <si>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</si>
  <si>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</si>
  <si>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</si>
  <si>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</si>
  <si>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</si>
  <si>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</si>
  <si>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</si>
  <si>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</si>
  <si>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</si>
  <si>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</si>
  <si>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</si>
  <si>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</si>
  <si>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</si>
  <si>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</si>
  <si>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</si>
  <si>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</si>
  <si>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</si>
  <si>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</si>
  <si>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</si>
  <si>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</si>
  <si>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</si>
  <si>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</si>
  <si>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</si>
  <si>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</si>
  <si>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</si>
  <si>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</si>
  <si>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</si>
  <si>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</si>
  <si>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</si>
  <si>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</si>
  <si>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</si>
  <si>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</si>
  <si>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</si>
  <si>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</si>
  <si>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</si>
  <si>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</si>
  <si>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</si>
  <si>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</si>
  <si>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</si>
  <si>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</si>
  <si>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</si>
  <si>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</si>
  <si>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</si>
  <si>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</si>
  <si>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</si>
  <si>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</si>
  <si>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</si>
  <si>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</si>
  <si>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</si>
  <si>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</si>
  <si>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</si>
  <si>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</si>
  <si>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</si>
  <si>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</si>
  <si>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</si>
  <si>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</si>
  <si>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</si>
  <si>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</si>
  <si>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</si>
  <si>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</si>
  <si>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</si>
  <si>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</si>
  <si>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</si>
  <si>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</si>
  <si>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</si>
  <si>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</si>
  <si>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</si>
  <si>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</si>
  <si>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</si>
  <si>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</si>
  <si>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</si>
  <si>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</si>
  <si>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</si>
  <si>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</si>
  <si>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</si>
  <si>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</si>
  <si>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</si>
  <si>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</si>
  <si>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</si>
  <si>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</si>
  <si>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</si>
  <si>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</si>
  <si>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</si>
  <si>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</si>
  <si>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</si>
  <si>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</si>
  <si>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</si>
  <si>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</si>
  <si>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</si>
  <si>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</si>
  <si>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</si>
  <si>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</si>
  <si>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</si>
  <si>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</si>
  <si>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</si>
  <si>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</si>
  <si>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</si>
  <si>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</si>
  <si>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</si>
  <si>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</si>
  <si>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</si>
  <si>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</si>
  <si>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</si>
  <si>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</si>
  <si>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</si>
  <si>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</si>
  <si>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</si>
  <si>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</si>
  <si>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</si>
  <si>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</si>
  <si>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</si>
  <si>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</si>
  <si>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</si>
  <si>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</si>
  <si>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</si>
  <si>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</si>
  <si>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</si>
  <si>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</si>
  <si>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</si>
  <si>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</si>
  <si>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</si>
  <si>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</si>
  <si>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</si>
  <si>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</si>
  <si>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</si>
  <si>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</si>
  <si>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</si>
  <si>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</si>
  <si>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</si>
  <si>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</si>
  <si>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</si>
  <si>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</si>
  <si>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</si>
  <si>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ООО "Газпром энерго" в лице Центрального филиала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</si>
  <si>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Тульская область</t>
    </r>
  </si>
  <si>
    <r>
      <t xml:space="preserve">Утвержденные плановые значения показателей приведены в соответствии </t>
    </r>
    <r>
      <rPr>
        <u/>
        <sz val="14"/>
        <color theme="1"/>
        <rFont val="Times New Roman"/>
        <family val="1"/>
        <charset val="204"/>
      </rPr>
      <t>с распоряжением  Правительства Тульской области от 04.10.2021 № 504-р (ред. от 31.10.2022 №572-р, ред. от 10.08.2023 №443-р)</t>
    </r>
  </si>
  <si>
    <t>2021 год</t>
  </si>
  <si>
    <t>2022 год</t>
  </si>
  <si>
    <t>2023 год</t>
  </si>
  <si>
    <t>2024 год</t>
  </si>
  <si>
    <t>2025 год</t>
  </si>
  <si>
    <t>2026 год</t>
  </si>
  <si>
    <t>4.12</t>
  </si>
  <si>
    <t>4.13</t>
  </si>
  <si>
    <t>4.14</t>
  </si>
  <si>
    <t>Утвержденный план</t>
  </si>
  <si>
    <t xml:space="preserve">План </t>
  </si>
  <si>
    <t>2027 год</t>
  </si>
  <si>
    <t>Год раскрытия информации: 2024</t>
  </si>
  <si>
    <t>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</si>
</sst>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</cellStyleXfs>
  <cellXfs count="60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5" fillId="0" borderId="10" xfId="43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6" fillId="0" borderId="10" xfId="43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49" fontId="26" fillId="0" borderId="10" xfId="43" applyNumberFormat="1" applyFont="1" applyFill="1" applyBorder="1" applyAlignment="1">
      <alignment horizontal="center" vertical="center"/>
    </xf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1" fillId="0" borderId="0" xfId="43" applyFont="1" applyFill="1" applyAlignment="1">
      <alignment horizontal="center" vertical="center"/>
    </xf>
    <xf numFmtId="167" fontId="26" fillId="0" borderId="10" xfId="43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/>
    </xf>
    <xf numFmtId="167" fontId="42" fillId="0" borderId="10" xfId="0" applyNumberFormat="1" applyFont="1" applyFill="1" applyBorder="1" applyAlignment="1">
      <alignment horizontal="center" vertical="center"/>
    </xf>
    <xf numFmtId="167" fontId="0" fillId="0" borderId="10" xfId="0" applyNumberFormat="1" applyFont="1" applyFill="1" applyBorder="1" applyAlignment="1">
      <alignment horizontal="center" vertical="center"/>
    </xf>
    <xf numFmtId="167" fontId="0" fillId="0" borderId="10" xfId="0" applyNumberFormat="1" applyFont="1" applyFill="1" applyBorder="1"/>
    <xf numFmtId="167" fontId="1" fillId="0" borderId="0" xfId="43" applyNumberFormat="1" applyFont="1" applyFill="1"/>
    <xf numFmtId="167" fontId="26" fillId="0" borderId="10" xfId="43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167" fontId="44" fillId="0" borderId="10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justify" vertical="center"/>
    </xf>
    <xf numFmtId="2" fontId="42" fillId="0" borderId="10" xfId="0" applyNumberFormat="1" applyFont="1" applyFill="1" applyBorder="1" applyAlignment="1">
      <alignment horizontal="center" vertical="center"/>
    </xf>
    <xf numFmtId="167" fontId="1" fillId="0" borderId="10" xfId="68" applyNumberFormat="1" applyFont="1" applyFill="1" applyBorder="1" applyAlignment="1">
      <alignment horizontal="center" vertical="center"/>
    </xf>
    <xf numFmtId="0" fontId="3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horizontal="left" vertical="center" wrapText="1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0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9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  <xf numFmtId="167" fontId="43" fillId="0" borderId="10" xfId="68" applyNumberFormat="1" applyFont="1" applyFill="1" applyBorder="1" applyAlignment="1">
      <alignment horizontal="center" vertical="center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lyuchnikova\Desktop\&#1052;&#1086;&#1080;%20&#1076;&#1086;&#1082;&#1091;&#1084;&#1077;&#1085;&#1090;&#1099;\&#1041;&#1044;&#1056;\2023\&#1054;&#1090;&#1095;&#1077;&#1090;&#1099;%20&#1087;&#1086;&#1084;&#1077;&#1089;&#1103;&#1095;&#1085;&#1099;&#1077;\8.%202023%20&#1075;&#1086;&#1076;\&#1057;&#1074;&#1086;&#1076;%20&#1087;&#1086;%20&#1074;&#1080;&#1076;&#1072;&#1084;%20&#1076;&#1077;&#1103;&#1090;&#1077;&#1083;&#1100;&#1085;&#1086;&#1089;&#1090;&#1080;%202023%20&#1075;&#1086;&#1076;%20(01.02.202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4;&#1055;_&#1054;&#1058;_&#1047;&#1055;\&#1054;&#1055;&#1055;%20,&#1054;&#1058;&#1080;&#1047;&#1055;\&#1058;&#1072;&#1088;&#1080;&#1092;&#1099;%202025\1.%20&#1055;&#1077;&#1088;&#1077;&#1076;&#1072;&#1095;&#1072;%20&#1069;&#1069;\&#1058;&#1091;&#1083;&#1100;&#1089;&#1082;&#1072;&#1103;%20&#1086;&#1073;&#1083;&#1072;&#1089;&#1090;&#1100;\2.%20&#1064;&#1072;&#1073;&#1083;&#1086;&#1085;%20&#1056;&#1072;&#1089;&#1095;&#1077;&#1090;%20&#1053;&#1042;&#1042;%202025%20%20(&#1062;&#1060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2023/&#1041;&#1072;&#1083;&#1072;&#1085;&#1089;&#1099;%20&#1087;&#1086;%20&#1088;&#1077;&#1075;&#1080;&#1086;&#1085;&#1072;&#1084;/+&#1058;&#1091;&#1083;&#1100;&#1089;&#1082;&#1072;&#1103;%20&#1086;&#1073;&#1083;&#1072;&#1089;&#1090;&#1100;/12%20&#1076;&#1077;&#1082;&#1072;&#1073;&#1088;&#1100;%20&#1058;&#1091;&#1083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&#1099;%202025/&#1055;&#1077;&#1088;&#1077;&#1076;&#1072;&#1095;&#1072;%20&#1069;&#1069;/+&#1058;&#1091;&#1083;&#1100;&#1089;&#1082;&#1072;&#1103;%20&#1086;&#1073;&#1083;&#1072;&#1089;&#1090;&#1100;/&#1057;&#1086;&#1075;&#1083;&#1072;&#1089;&#1086;&#1074;&#1072;&#1085;&#1080;&#1077;%20&#1086;&#1073;&#1098;&#1077;&#1084;&#1086;&#1074;%202025/2%20&#1060;&#1054;&#1056;&#1052;&#1040;%203.1%20&#1058;&#1091;&#1083;&#1100;&#1089;&#1082;&#1072;&#1103;%20&#1086;&#1073;&#1083;%2020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2023/&#1041;&#1072;&#1083;&#1072;&#1085;&#1089;&#1099;%20&#1087;&#1086;%20&#1088;&#1077;&#1075;&#1080;&#1086;&#1085;&#1072;&#1084;/12.%20&#1040;&#1050;&#1058;%20&#1076;&#1077;&#1082;&#1072;&#1073;&#1088;&#1100;%20202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&#1047;&#1072;&#1082;&#1091;&#1087;&#1082;&#1072;%20&#1086;&#1073;&#1086;&#1088;&#1091;&#1076;&#1086;&#1074;&#1072;&#1085;&#1080;&#1103;%20&#1087;&#1086;%20&#1048;&#1055;/&#1047;&#1072;&#1082;&#1091;&#1087;&#1082;&#1072;%20&#1086;&#1073;&#1086;&#1088;&#1091;&#1076;&#1086;&#1074;&#1072;&#1085;&#1080;&#110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3.1.%20&#1055;&#1088;&#1086;&#1077;&#1082;&#1090;%20&#1082;&#1086;&#1088;&#1088;%20&#1079;&#1072;&#1084;&#1077;&#1095;%20&#1076;&#1086;%2019.06.2024/&#1060;&#1086;&#1088;&#1084;&#1099;%201-19/I0619_1027739841370_02_0_7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023"/>
    </sheetNames>
    <sheetDataSet>
      <sheetData sheetId="0">
        <row r="13">
          <cell r="U13">
            <v>1671.4458</v>
          </cell>
        </row>
        <row r="20">
          <cell r="U20">
            <v>4836.8153600000005</v>
          </cell>
        </row>
        <row r="24">
          <cell r="U24">
            <v>15047.136299999998</v>
          </cell>
        </row>
        <row r="35">
          <cell r="U35">
            <v>4539.2141200000005</v>
          </cell>
        </row>
        <row r="36">
          <cell r="U36">
            <v>18.158189999999998</v>
          </cell>
        </row>
        <row r="41">
          <cell r="U41">
            <v>581.61433</v>
          </cell>
        </row>
        <row r="75">
          <cell r="U75">
            <v>9026.9635999999991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пецодежды"/>
      <sheetName val="Инф-я"/>
      <sheetName val="Соответствие критериям"/>
      <sheetName val="ДПР"/>
      <sheetName val="Производственные показатели"/>
      <sheetName val="Лист1"/>
      <sheetName val="УЕ ВЛЭП  2022-2025"/>
      <sheetName val="УЕ ТП 2022-2025"/>
      <sheetName val="Факт.расходы"/>
      <sheetName val="Коэффициент инд."/>
      <sheetName val="ПР"/>
      <sheetName val="Страховые взносы"/>
      <sheetName val="Расходы рег. орг-ий"/>
      <sheetName val="Налоги и сборы"/>
      <sheetName val="Налог на прибыль"/>
      <sheetName val="Аренда имущества"/>
      <sheetName val="Услуги ФСК"/>
      <sheetName val="Прочие НР"/>
      <sheetName val="Возврат заемных средств"/>
      <sheetName val="НВВ на потери"/>
      <sheetName val="НВВ по данным предпр."/>
      <sheetName val="НВВ для шаблона ЕИАС предел"/>
      <sheetName val="НВВ для шаблона ЕИАС отчет"/>
      <sheetName val=" НВВ содержание"/>
      <sheetName val="НВВ по данным рег.орг."/>
      <sheetName val="Калькуляция"/>
      <sheetName val="расчет тарифа "/>
      <sheetName val="долг. параметры"/>
      <sheetName val="ОРЕХ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1">
          <cell r="E11">
            <v>12816.758832484833</v>
          </cell>
        </row>
        <row r="30">
          <cell r="E30">
            <v>3860.41</v>
          </cell>
        </row>
      </sheetData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erverReportInfo_&amp;!()$bbQ"/>
      <sheetName val="Собственные нужды (ОАО МРЭС)"/>
      <sheetName val="Сводная ведомость"/>
      <sheetName val="Новом. АГНКС (потери ООО НЭСК) "/>
      <sheetName val="КС-2"/>
      <sheetName val="КС-8"/>
      <sheetName val="КС-8 (ТНС энерго)"/>
      <sheetName val="КС-9 (потери ОАО МРЭС)"/>
      <sheetName val="Пришня "/>
      <sheetName val="Пришня-Котельная (соб. нужды)"/>
      <sheetName val="Пришня-Котельная (ТНС Тула)"/>
      <sheetName val="Тульская АГНКС"/>
      <sheetName val="Чернятино (ЦБ МТС+соб. нужд) "/>
      <sheetName val="ПО Ефремовские эл.сети"/>
      <sheetName val="ПО Тульские эл. сети"/>
      <sheetName val="Общая  (потери ОАО ТСК)"/>
      <sheetName val="Приложение №1 (потери ТНС)"/>
      <sheetName val="расчет объема потерь ТСК"/>
      <sheetName val="Акт учета"/>
      <sheetName val="Баланс ЭЭ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5">
          <cell r="E45">
            <v>174035</v>
          </cell>
        </row>
      </sheetData>
      <sheetData sheetId="9"/>
      <sheetData sheetId="10"/>
      <sheetData sheetId="11">
        <row r="25">
          <cell r="E25">
            <v>109307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>
        <row r="11">
          <cell r="F11">
            <v>1384.6869999999999</v>
          </cell>
        </row>
        <row r="16">
          <cell r="F16">
            <v>34683.82499999999</v>
          </cell>
        </row>
        <row r="21">
          <cell r="F21">
            <v>376.71299999999997</v>
          </cell>
        </row>
      </sheetData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</sheetNames>
    <sheetDataSet>
      <sheetData sheetId="0" refreshError="1"/>
      <sheetData sheetId="1">
        <row r="9">
          <cell r="T9">
            <v>1.347574</v>
          </cell>
        </row>
        <row r="15">
          <cell r="T15">
            <v>34.307111999999989</v>
          </cell>
        </row>
        <row r="27">
          <cell r="T27">
            <v>5.2227788356232585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язань (ГПЭС)"/>
      <sheetName val="Рязаньэнерго"/>
      <sheetName val="Тулэнерго"/>
      <sheetName val="Россети (МО)"/>
      <sheetName val="Россети (МО) (кор.февраль)"/>
      <sheetName val="Россети (М)"/>
      <sheetName val="Россети (М) (кор.январь)"/>
      <sheetName val="Россети (М) (кор.февраль)"/>
      <sheetName val="Сводная-1"/>
    </sheetNames>
    <sheetDataSet>
      <sheetData sheetId="0" refreshError="1"/>
      <sheetData sheetId="1" refreshError="1"/>
      <sheetData sheetId="2">
        <row r="13">
          <cell r="F13">
            <v>5.88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6_2024"/>
      <sheetName val="v04_2024"/>
      <sheetName val="v06_2023(2)"/>
      <sheetName val="v06_2023"/>
      <sheetName val="Лист1"/>
    </sheetNames>
    <sheetDataSet>
      <sheetData sheetId="0">
        <row r="30">
          <cell r="K30">
            <v>21.827999999999999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Лист1"/>
    </sheetNames>
    <sheetDataSet>
      <sheetData sheetId="0">
        <row r="18">
          <cell r="AN18">
            <v>21.827999999999999</v>
          </cell>
          <cell r="AX18">
            <v>2.3111969999999999</v>
          </cell>
          <cell r="BH18">
            <v>1.8758060000000001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3"/>
  <sheetViews>
    <sheetView tabSelected="1" view="pageBreakPreview" zoomScale="80" zoomScaleNormal="100" zoomScaleSheetLayoutView="80" workbookViewId="0">
      <pane xSplit="3" ySplit="17" topLeftCell="D368" activePane="bottomRight" state="frozen"/>
      <selection pane="topRight" activeCell="D1" sqref="D1"/>
      <selection pane="bottomLeft" activeCell="A18" sqref="A18"/>
      <selection pane="bottomRight" activeCell="L250" sqref="L250"/>
    </sheetView>
  </sheetViews>
  <sheetFormatPr defaultColWidth="10.28515625" defaultRowHeight="15.75" x14ac:dyDescent="0.25"/>
  <cols>
    <col min="1" max="1" width="10.140625" style="16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6.7109375" style="12" customWidth="1"/>
    <col min="8" max="8" width="16.85546875" style="12" customWidth="1"/>
    <col min="9" max="9" width="18.85546875" style="12" customWidth="1"/>
    <col min="10" max="10" width="15" style="12" customWidth="1"/>
    <col min="11" max="11" width="18.85546875" style="12" customWidth="1"/>
    <col min="12" max="12" width="15" style="12" customWidth="1"/>
    <col min="13" max="13" width="18.85546875" style="12" customWidth="1"/>
    <col min="14" max="14" width="15" style="12" customWidth="1"/>
    <col min="15" max="15" width="18.85546875" style="12" customWidth="1"/>
    <col min="16" max="16" width="13.5703125" style="12" customWidth="1"/>
    <col min="17" max="17" width="19.5703125" style="12" customWidth="1"/>
    <col min="18" max="18" width="10.7109375" style="12" bestFit="1" customWidth="1"/>
    <col min="19" max="16384" width="10.28515625" style="12"/>
  </cols>
  <sheetData>
    <row r="1" spans="1:17" ht="15.6" customHeight="1" x14ac:dyDescent="0.25">
      <c r="A1" s="52" t="s">
        <v>726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5.6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4" spans="1:17" ht="21.75" hidden="1" customHeight="1" x14ac:dyDescent="0.25">
      <c r="A4" s="55" t="s">
        <v>727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idden="1" x14ac:dyDescent="0.25">
      <c r="A5" s="56" t="s">
        <v>706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6" spans="1:17" ht="31.15" hidden="1" customHeight="1" x14ac:dyDescent="0.25">
      <c r="A6" s="55" t="s">
        <v>728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ht="30" hidden="1" customHeight="1" x14ac:dyDescent="0.25">
      <c r="A7" s="55" t="s">
        <v>742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18.75" hidden="1" x14ac:dyDescent="0.25">
      <c r="B8" s="40"/>
    </row>
    <row r="9" spans="1:17" ht="24" hidden="1" customHeight="1" x14ac:dyDescent="0.25">
      <c r="A9" s="57" t="s">
        <v>729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</row>
    <row r="10" spans="1:17" ht="12.6" hidden="1" customHeight="1" x14ac:dyDescent="0.25">
      <c r="A10" s="58" t="s">
        <v>707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</row>
    <row r="11" spans="1:17" hidden="1" x14ac:dyDescent="0.25">
      <c r="A11" s="12"/>
      <c r="B11" s="12"/>
      <c r="C11" s="12"/>
      <c r="D11" s="12"/>
      <c r="E11" s="12"/>
      <c r="F11" s="12"/>
    </row>
    <row r="12" spans="1:17" hidden="1" x14ac:dyDescent="0.25">
      <c r="A12" s="12"/>
      <c r="B12" s="12"/>
      <c r="C12" s="12"/>
      <c r="D12" s="12"/>
      <c r="E12" s="12"/>
      <c r="F12" s="12"/>
    </row>
    <row r="13" spans="1:17" ht="18.75" customHeight="1" x14ac:dyDescent="0.25">
      <c r="A13" s="53" t="s">
        <v>685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7" ht="35.25" customHeight="1" x14ac:dyDescent="0.25">
      <c r="A14" s="49" t="s">
        <v>688</v>
      </c>
      <c r="B14" s="50" t="s">
        <v>1</v>
      </c>
      <c r="C14" s="50" t="s">
        <v>689</v>
      </c>
      <c r="D14" s="43" t="s">
        <v>730</v>
      </c>
      <c r="E14" s="43" t="s">
        <v>731</v>
      </c>
      <c r="F14" s="50" t="s">
        <v>732</v>
      </c>
      <c r="G14" s="50"/>
      <c r="H14" s="51" t="s">
        <v>733</v>
      </c>
      <c r="I14" s="51"/>
      <c r="J14" s="51" t="s">
        <v>734</v>
      </c>
      <c r="K14" s="51"/>
      <c r="L14" s="51" t="s">
        <v>735</v>
      </c>
      <c r="M14" s="51"/>
      <c r="N14" s="51" t="s">
        <v>741</v>
      </c>
      <c r="O14" s="51"/>
      <c r="P14" s="51" t="s">
        <v>84</v>
      </c>
      <c r="Q14" s="51"/>
    </row>
    <row r="15" spans="1:17" ht="69.75" customHeight="1" x14ac:dyDescent="0.25">
      <c r="A15" s="49"/>
      <c r="B15" s="50"/>
      <c r="C15" s="50"/>
      <c r="D15" s="13" t="s">
        <v>65</v>
      </c>
      <c r="E15" s="13" t="s">
        <v>65</v>
      </c>
      <c r="F15" s="13" t="s">
        <v>739</v>
      </c>
      <c r="G15" s="13" t="s">
        <v>65</v>
      </c>
      <c r="H15" s="13" t="s">
        <v>739</v>
      </c>
      <c r="I15" s="13" t="s">
        <v>169</v>
      </c>
      <c r="J15" s="13" t="s">
        <v>740</v>
      </c>
      <c r="K15" s="13" t="s">
        <v>169</v>
      </c>
      <c r="L15" s="13" t="s">
        <v>740</v>
      </c>
      <c r="M15" s="13" t="s">
        <v>169</v>
      </c>
      <c r="N15" s="13" t="s">
        <v>740</v>
      </c>
      <c r="O15" s="13" t="s">
        <v>743</v>
      </c>
      <c r="P15" s="13" t="s">
        <v>643</v>
      </c>
      <c r="Q15" s="13" t="s">
        <v>169</v>
      </c>
    </row>
    <row r="16" spans="1:17" s="28" customFormat="1" x14ac:dyDescent="0.25">
      <c r="A16" s="26">
        <v>1</v>
      </c>
      <c r="B16" s="27">
        <v>2</v>
      </c>
      <c r="C16" s="27">
        <v>3</v>
      </c>
      <c r="D16" s="44" t="s">
        <v>42</v>
      </c>
      <c r="E16" s="44" t="s">
        <v>45</v>
      </c>
      <c r="F16" s="44" t="s">
        <v>644</v>
      </c>
      <c r="G16" s="44" t="s">
        <v>645</v>
      </c>
      <c r="H16" s="44" t="s">
        <v>646</v>
      </c>
      <c r="I16" s="44" t="s">
        <v>647</v>
      </c>
      <c r="J16" s="44" t="s">
        <v>648</v>
      </c>
      <c r="K16" s="44" t="s">
        <v>649</v>
      </c>
      <c r="L16" s="44" t="s">
        <v>650</v>
      </c>
      <c r="M16" s="44" t="s">
        <v>651</v>
      </c>
      <c r="N16" s="44" t="s">
        <v>652</v>
      </c>
      <c r="O16" s="44" t="s">
        <v>736</v>
      </c>
      <c r="P16" s="26" t="s">
        <v>653</v>
      </c>
      <c r="Q16" s="27">
        <v>6</v>
      </c>
    </row>
    <row r="17" spans="1:17" s="20" customFormat="1" ht="18.75" x14ac:dyDescent="0.25">
      <c r="A17" s="54" t="s">
        <v>699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</row>
    <row r="18" spans="1:17" s="20" customFormat="1" x14ac:dyDescent="0.25">
      <c r="A18" s="23" t="s">
        <v>8</v>
      </c>
      <c r="B18" s="18" t="s">
        <v>698</v>
      </c>
      <c r="C18" s="22" t="s">
        <v>313</v>
      </c>
      <c r="D18" s="59">
        <v>23.624108633333332</v>
      </c>
      <c r="E18" s="33">
        <v>39.240839791666673</v>
      </c>
      <c r="F18" s="33">
        <v>41.440754277700002</v>
      </c>
      <c r="G18" s="33">
        <v>40.772667241666667</v>
      </c>
      <c r="H18" s="33">
        <v>50.012450000000001</v>
      </c>
      <c r="I18" s="33">
        <v>50.012450000000001</v>
      </c>
      <c r="J18" s="33">
        <v>42.18929</v>
      </c>
      <c r="K18" s="33">
        <v>82.033083479194801</v>
      </c>
      <c r="L18" s="33">
        <v>42.123939999999997</v>
      </c>
      <c r="M18" s="33">
        <v>61.384676026022802</v>
      </c>
      <c r="N18" s="33">
        <v>59.867883778854441</v>
      </c>
      <c r="O18" s="33">
        <v>59.867883778854441</v>
      </c>
      <c r="P18" s="33">
        <f>H18+J18+L18+N18</f>
        <v>194.19356377885444</v>
      </c>
      <c r="Q18" s="33">
        <f>I18+K18+M18+O18</f>
        <v>253.29809328407202</v>
      </c>
    </row>
    <row r="19" spans="1:17" s="20" customFormat="1" x14ac:dyDescent="0.25">
      <c r="A19" s="23" t="s">
        <v>9</v>
      </c>
      <c r="B19" s="3" t="s">
        <v>572</v>
      </c>
      <c r="C19" s="22" t="s">
        <v>313</v>
      </c>
      <c r="D19" s="59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f t="shared" ref="P19:P76" si="0">H19+J19+L19+N19</f>
        <v>0</v>
      </c>
      <c r="Q19" s="33">
        <f t="shared" ref="Q19:Q76" si="1">I19+K19+M19+O19</f>
        <v>0</v>
      </c>
    </row>
    <row r="20" spans="1:17" s="20" customFormat="1" ht="31.5" x14ac:dyDescent="0.25">
      <c r="A20" s="23" t="s">
        <v>67</v>
      </c>
      <c r="B20" s="4" t="s">
        <v>462</v>
      </c>
      <c r="C20" s="22" t="s">
        <v>313</v>
      </c>
      <c r="D20" s="59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f t="shared" si="0"/>
        <v>0</v>
      </c>
      <c r="Q20" s="33">
        <f t="shared" si="1"/>
        <v>0</v>
      </c>
    </row>
    <row r="21" spans="1:17" s="20" customFormat="1" ht="31.5" x14ac:dyDescent="0.25">
      <c r="A21" s="23" t="s">
        <v>68</v>
      </c>
      <c r="B21" s="4" t="s">
        <v>463</v>
      </c>
      <c r="C21" s="22" t="s">
        <v>313</v>
      </c>
      <c r="D21" s="59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f t="shared" si="0"/>
        <v>0</v>
      </c>
      <c r="Q21" s="33">
        <f t="shared" si="1"/>
        <v>0</v>
      </c>
    </row>
    <row r="22" spans="1:17" s="20" customFormat="1" ht="31.5" x14ac:dyDescent="0.25">
      <c r="A22" s="23" t="s">
        <v>69</v>
      </c>
      <c r="B22" s="4" t="s">
        <v>448</v>
      </c>
      <c r="C22" s="22" t="s">
        <v>313</v>
      </c>
      <c r="D22" s="59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f t="shared" si="0"/>
        <v>0</v>
      </c>
      <c r="Q22" s="33">
        <f t="shared" si="1"/>
        <v>0</v>
      </c>
    </row>
    <row r="23" spans="1:17" s="20" customFormat="1" x14ac:dyDescent="0.25">
      <c r="A23" s="23" t="s">
        <v>10</v>
      </c>
      <c r="B23" s="3" t="s">
        <v>609</v>
      </c>
      <c r="C23" s="22" t="s">
        <v>313</v>
      </c>
      <c r="D23" s="59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f t="shared" si="0"/>
        <v>0</v>
      </c>
      <c r="Q23" s="33">
        <f t="shared" si="1"/>
        <v>0</v>
      </c>
    </row>
    <row r="24" spans="1:17" s="20" customFormat="1" x14ac:dyDescent="0.25">
      <c r="A24" s="23" t="s">
        <v>12</v>
      </c>
      <c r="B24" s="3" t="s">
        <v>502</v>
      </c>
      <c r="C24" s="22" t="s">
        <v>313</v>
      </c>
      <c r="D24" s="59">
        <v>23.624108633333332</v>
      </c>
      <c r="E24" s="33">
        <v>39.240839791666673</v>
      </c>
      <c r="F24" s="33">
        <v>41.440754277700002</v>
      </c>
      <c r="G24" s="33">
        <v>40.772667241666667</v>
      </c>
      <c r="H24" s="33">
        <v>50.012450000000001</v>
      </c>
      <c r="I24" s="33">
        <v>50.012450000000001</v>
      </c>
      <c r="J24" s="33">
        <v>42.18929</v>
      </c>
      <c r="K24" s="33">
        <v>82.033083479194801</v>
      </c>
      <c r="L24" s="33">
        <v>42.123939999999997</v>
      </c>
      <c r="M24" s="33">
        <v>61.384676026022802</v>
      </c>
      <c r="N24" s="33">
        <v>59.867883778854441</v>
      </c>
      <c r="O24" s="33">
        <v>59.867883778854441</v>
      </c>
      <c r="P24" s="33">
        <f t="shared" si="0"/>
        <v>194.19356377885444</v>
      </c>
      <c r="Q24" s="33">
        <f t="shared" si="1"/>
        <v>253.29809328407202</v>
      </c>
    </row>
    <row r="25" spans="1:17" s="20" customFormat="1" x14ac:dyDescent="0.25">
      <c r="A25" s="23" t="s">
        <v>27</v>
      </c>
      <c r="B25" s="3" t="s">
        <v>610</v>
      </c>
      <c r="C25" s="22" t="s">
        <v>313</v>
      </c>
      <c r="D25" s="59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f t="shared" si="0"/>
        <v>0</v>
      </c>
      <c r="Q25" s="33">
        <f t="shared" si="1"/>
        <v>0</v>
      </c>
    </row>
    <row r="26" spans="1:17" s="20" customFormat="1" x14ac:dyDescent="0.25">
      <c r="A26" s="23" t="s">
        <v>61</v>
      </c>
      <c r="B26" s="3" t="s">
        <v>503</v>
      </c>
      <c r="C26" s="22" t="s">
        <v>313</v>
      </c>
      <c r="D26" s="59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f t="shared" si="0"/>
        <v>0</v>
      </c>
      <c r="Q26" s="33">
        <f t="shared" si="1"/>
        <v>0</v>
      </c>
    </row>
    <row r="27" spans="1:17" s="20" customFormat="1" x14ac:dyDescent="0.25">
      <c r="A27" s="23" t="s">
        <v>62</v>
      </c>
      <c r="B27" s="3" t="s">
        <v>504</v>
      </c>
      <c r="C27" s="22" t="s">
        <v>313</v>
      </c>
      <c r="D27" s="59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f t="shared" si="0"/>
        <v>0</v>
      </c>
      <c r="Q27" s="33">
        <f t="shared" si="1"/>
        <v>0</v>
      </c>
    </row>
    <row r="28" spans="1:17" s="20" customFormat="1" x14ac:dyDescent="0.25">
      <c r="A28" s="23" t="s">
        <v>306</v>
      </c>
      <c r="B28" s="3" t="s">
        <v>617</v>
      </c>
      <c r="C28" s="22" t="s">
        <v>313</v>
      </c>
      <c r="D28" s="59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f t="shared" si="0"/>
        <v>0</v>
      </c>
      <c r="Q28" s="33">
        <f t="shared" si="1"/>
        <v>0</v>
      </c>
    </row>
    <row r="29" spans="1:17" s="20" customFormat="1" ht="31.5" x14ac:dyDescent="0.25">
      <c r="A29" s="23" t="s">
        <v>307</v>
      </c>
      <c r="B29" s="4" t="s">
        <v>382</v>
      </c>
      <c r="C29" s="22" t="s">
        <v>313</v>
      </c>
      <c r="D29" s="59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f t="shared" si="0"/>
        <v>0</v>
      </c>
      <c r="Q29" s="33">
        <f t="shared" si="1"/>
        <v>0</v>
      </c>
    </row>
    <row r="30" spans="1:17" s="20" customFormat="1" x14ac:dyDescent="0.25">
      <c r="A30" s="23" t="s">
        <v>539</v>
      </c>
      <c r="B30" s="5" t="s">
        <v>208</v>
      </c>
      <c r="C30" s="22" t="s">
        <v>313</v>
      </c>
      <c r="D30" s="59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f t="shared" si="0"/>
        <v>0</v>
      </c>
      <c r="Q30" s="33">
        <f t="shared" si="1"/>
        <v>0</v>
      </c>
    </row>
    <row r="31" spans="1:17" s="20" customFormat="1" x14ac:dyDescent="0.25">
      <c r="A31" s="23" t="s">
        <v>540</v>
      </c>
      <c r="B31" s="5" t="s">
        <v>196</v>
      </c>
      <c r="C31" s="22" t="s">
        <v>313</v>
      </c>
      <c r="D31" s="59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f t="shared" si="0"/>
        <v>0</v>
      </c>
      <c r="Q31" s="33">
        <f t="shared" si="1"/>
        <v>0</v>
      </c>
    </row>
    <row r="32" spans="1:17" s="20" customFormat="1" x14ac:dyDescent="0.25">
      <c r="A32" s="23" t="s">
        <v>308</v>
      </c>
      <c r="B32" s="3" t="s">
        <v>505</v>
      </c>
      <c r="C32" s="22" t="s">
        <v>313</v>
      </c>
      <c r="D32" s="59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f t="shared" si="0"/>
        <v>0</v>
      </c>
      <c r="Q32" s="33">
        <f t="shared" si="1"/>
        <v>0</v>
      </c>
    </row>
    <row r="33" spans="1:18" s="20" customFormat="1" ht="31.5" x14ac:dyDescent="0.25">
      <c r="A33" s="23" t="s">
        <v>11</v>
      </c>
      <c r="B33" s="18" t="s">
        <v>573</v>
      </c>
      <c r="C33" s="22" t="s">
        <v>313</v>
      </c>
      <c r="D33" s="33">
        <v>37.988181359999999</v>
      </c>
      <c r="E33" s="33">
        <v>51.184556729999997</v>
      </c>
      <c r="F33" s="33">
        <v>41.440754277700002</v>
      </c>
      <c r="G33" s="33">
        <v>63.843310000000002</v>
      </c>
      <c r="H33" s="33">
        <v>50.012450000000001</v>
      </c>
      <c r="I33" s="33">
        <v>50.012450000000001</v>
      </c>
      <c r="J33" s="33">
        <v>42.18929</v>
      </c>
      <c r="K33" s="33">
        <v>82.033083479194801</v>
      </c>
      <c r="L33" s="33">
        <v>42.123939999999997</v>
      </c>
      <c r="M33" s="33">
        <v>61.384676026022802</v>
      </c>
      <c r="N33" s="33">
        <v>59.867883778854441</v>
      </c>
      <c r="O33" s="33">
        <v>59.867883778854441</v>
      </c>
      <c r="P33" s="33">
        <f t="shared" si="0"/>
        <v>194.19356377885444</v>
      </c>
      <c r="Q33" s="33">
        <f t="shared" si="1"/>
        <v>253.29809328407202</v>
      </c>
      <c r="R33" s="30"/>
    </row>
    <row r="34" spans="1:18" s="20" customFormat="1" x14ac:dyDescent="0.25">
      <c r="A34" s="23" t="s">
        <v>13</v>
      </c>
      <c r="B34" s="3" t="s">
        <v>572</v>
      </c>
      <c r="C34" s="22" t="s">
        <v>313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f t="shared" si="0"/>
        <v>0</v>
      </c>
      <c r="Q34" s="33">
        <f t="shared" si="1"/>
        <v>0</v>
      </c>
      <c r="R34" s="30"/>
    </row>
    <row r="35" spans="1:18" s="20" customFormat="1" ht="31.5" x14ac:dyDescent="0.25">
      <c r="A35" s="23" t="s">
        <v>402</v>
      </c>
      <c r="B35" s="1" t="s">
        <v>462</v>
      </c>
      <c r="C35" s="22" t="s">
        <v>313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f t="shared" si="0"/>
        <v>0</v>
      </c>
      <c r="Q35" s="33">
        <f t="shared" si="1"/>
        <v>0</v>
      </c>
      <c r="R35" s="30"/>
    </row>
    <row r="36" spans="1:18" s="20" customFormat="1" ht="31.5" x14ac:dyDescent="0.25">
      <c r="A36" s="23" t="s">
        <v>403</v>
      </c>
      <c r="B36" s="1" t="s">
        <v>463</v>
      </c>
      <c r="C36" s="22" t="s">
        <v>313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f t="shared" si="0"/>
        <v>0</v>
      </c>
      <c r="Q36" s="33">
        <f t="shared" si="1"/>
        <v>0</v>
      </c>
      <c r="R36" s="30"/>
    </row>
    <row r="37" spans="1:18" s="20" customFormat="1" ht="31.5" x14ac:dyDescent="0.25">
      <c r="A37" s="23" t="s">
        <v>408</v>
      </c>
      <c r="B37" s="1" t="s">
        <v>448</v>
      </c>
      <c r="C37" s="22" t="s">
        <v>313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f t="shared" si="0"/>
        <v>0</v>
      </c>
      <c r="Q37" s="33">
        <f t="shared" si="1"/>
        <v>0</v>
      </c>
      <c r="R37" s="30"/>
    </row>
    <row r="38" spans="1:18" s="20" customFormat="1" x14ac:dyDescent="0.25">
      <c r="A38" s="23" t="s">
        <v>14</v>
      </c>
      <c r="B38" s="3" t="s">
        <v>609</v>
      </c>
      <c r="C38" s="22" t="s">
        <v>313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f t="shared" si="0"/>
        <v>0</v>
      </c>
      <c r="Q38" s="33">
        <f t="shared" si="1"/>
        <v>0</v>
      </c>
      <c r="R38" s="30"/>
    </row>
    <row r="39" spans="1:18" s="20" customFormat="1" x14ac:dyDescent="0.25">
      <c r="A39" s="23" t="s">
        <v>20</v>
      </c>
      <c r="B39" s="3" t="s">
        <v>502</v>
      </c>
      <c r="C39" s="22" t="s">
        <v>313</v>
      </c>
      <c r="D39" s="33">
        <v>37.988181359999999</v>
      </c>
      <c r="E39" s="33">
        <v>51.184556729999997</v>
      </c>
      <c r="F39" s="33">
        <v>41.440754277700002</v>
      </c>
      <c r="G39" s="33">
        <v>63.843310000000002</v>
      </c>
      <c r="H39" s="33">
        <v>50.012450000000001</v>
      </c>
      <c r="I39" s="33">
        <v>50.012450000000001</v>
      </c>
      <c r="J39" s="33">
        <v>42.18929</v>
      </c>
      <c r="K39" s="33">
        <v>82.033083479194801</v>
      </c>
      <c r="L39" s="33">
        <v>42.123939999999997</v>
      </c>
      <c r="M39" s="33">
        <v>61.384676026022802</v>
      </c>
      <c r="N39" s="33">
        <v>59.867883778854441</v>
      </c>
      <c r="O39" s="33">
        <v>59.867883778854441</v>
      </c>
      <c r="P39" s="33">
        <f t="shared" si="0"/>
        <v>194.19356377885444</v>
      </c>
      <c r="Q39" s="33">
        <f t="shared" si="1"/>
        <v>253.29809328407202</v>
      </c>
      <c r="R39" s="30"/>
    </row>
    <row r="40" spans="1:18" s="20" customFormat="1" x14ac:dyDescent="0.25">
      <c r="A40" s="23" t="s">
        <v>28</v>
      </c>
      <c r="B40" s="3" t="s">
        <v>610</v>
      </c>
      <c r="C40" s="22" t="s">
        <v>313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f t="shared" si="0"/>
        <v>0</v>
      </c>
      <c r="Q40" s="33">
        <f t="shared" si="1"/>
        <v>0</v>
      </c>
      <c r="R40" s="30"/>
    </row>
    <row r="41" spans="1:18" s="20" customFormat="1" x14ac:dyDescent="0.25">
      <c r="A41" s="23" t="s">
        <v>29</v>
      </c>
      <c r="B41" s="3" t="s">
        <v>503</v>
      </c>
      <c r="C41" s="22" t="s">
        <v>313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f t="shared" si="0"/>
        <v>0</v>
      </c>
      <c r="Q41" s="33">
        <f t="shared" si="1"/>
        <v>0</v>
      </c>
      <c r="R41" s="30"/>
    </row>
    <row r="42" spans="1:18" s="20" customFormat="1" x14ac:dyDescent="0.25">
      <c r="A42" s="23" t="s">
        <v>30</v>
      </c>
      <c r="B42" s="3" t="s">
        <v>504</v>
      </c>
      <c r="C42" s="22" t="s">
        <v>313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f t="shared" si="0"/>
        <v>0</v>
      </c>
      <c r="Q42" s="33">
        <f t="shared" si="1"/>
        <v>0</v>
      </c>
      <c r="R42" s="30"/>
    </row>
    <row r="43" spans="1:18" s="20" customFormat="1" x14ac:dyDescent="0.25">
      <c r="A43" s="23" t="s">
        <v>31</v>
      </c>
      <c r="B43" s="3" t="s">
        <v>617</v>
      </c>
      <c r="C43" s="22" t="s">
        <v>313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f t="shared" si="0"/>
        <v>0</v>
      </c>
      <c r="Q43" s="33">
        <f t="shared" si="1"/>
        <v>0</v>
      </c>
      <c r="R43" s="30"/>
    </row>
    <row r="44" spans="1:18" s="20" customFormat="1" ht="31.5" x14ac:dyDescent="0.25">
      <c r="A44" s="23" t="s">
        <v>32</v>
      </c>
      <c r="B44" s="4" t="s">
        <v>382</v>
      </c>
      <c r="C44" s="22" t="s">
        <v>313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f t="shared" si="0"/>
        <v>0</v>
      </c>
      <c r="Q44" s="33">
        <f t="shared" si="1"/>
        <v>0</v>
      </c>
      <c r="R44" s="30"/>
    </row>
    <row r="45" spans="1:18" s="20" customFormat="1" x14ac:dyDescent="0.25">
      <c r="A45" s="23" t="s">
        <v>541</v>
      </c>
      <c r="B45" s="1" t="s">
        <v>208</v>
      </c>
      <c r="C45" s="22" t="s">
        <v>313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f t="shared" si="0"/>
        <v>0</v>
      </c>
      <c r="Q45" s="33">
        <f t="shared" si="1"/>
        <v>0</v>
      </c>
      <c r="R45" s="30"/>
    </row>
    <row r="46" spans="1:18" s="20" customFormat="1" x14ac:dyDescent="0.25">
      <c r="A46" s="23" t="s">
        <v>542</v>
      </c>
      <c r="B46" s="1" t="s">
        <v>196</v>
      </c>
      <c r="C46" s="22" t="s">
        <v>313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f t="shared" si="0"/>
        <v>0</v>
      </c>
      <c r="Q46" s="33">
        <f t="shared" si="1"/>
        <v>0</v>
      </c>
      <c r="R46" s="30"/>
    </row>
    <row r="47" spans="1:18" s="20" customFormat="1" x14ac:dyDescent="0.25">
      <c r="A47" s="23" t="s">
        <v>33</v>
      </c>
      <c r="B47" s="3" t="s">
        <v>505</v>
      </c>
      <c r="C47" s="22" t="s">
        <v>313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f t="shared" si="0"/>
        <v>0</v>
      </c>
      <c r="Q47" s="33">
        <f t="shared" si="1"/>
        <v>0</v>
      </c>
      <c r="R47" s="30"/>
    </row>
    <row r="48" spans="1:18" s="20" customFormat="1" x14ac:dyDescent="0.25">
      <c r="A48" s="23" t="s">
        <v>401</v>
      </c>
      <c r="B48" s="6" t="s">
        <v>574</v>
      </c>
      <c r="C48" s="22" t="s">
        <v>313</v>
      </c>
      <c r="D48" s="33">
        <v>5.9877075399999997</v>
      </c>
      <c r="E48" s="33">
        <v>5.6338632300000011</v>
      </c>
      <c r="F48" s="33">
        <v>8.3702995799999993</v>
      </c>
      <c r="G48" s="33">
        <f>G50+G55</f>
        <v>7.0898754899999998</v>
      </c>
      <c r="H48" s="33">
        <f>H50+H55</f>
        <v>8.1615900000000003</v>
      </c>
      <c r="I48" s="33">
        <v>8.1615900000000003</v>
      </c>
      <c r="J48" s="33">
        <f>J50+J55</f>
        <v>8.39011</v>
      </c>
      <c r="K48" s="33">
        <f>K50+K55</f>
        <v>9.0299200000000006</v>
      </c>
      <c r="L48" s="33">
        <f>L50+L55</f>
        <v>8.6128299999999989</v>
      </c>
      <c r="M48" s="33">
        <f>K48*1.04</f>
        <v>9.3911168000000007</v>
      </c>
      <c r="N48" s="33">
        <f>M48*1.04</f>
        <v>9.7667614720000007</v>
      </c>
      <c r="O48" s="33">
        <v>9.7667614720000007</v>
      </c>
      <c r="P48" s="33">
        <f t="shared" si="0"/>
        <v>34.931291471999998</v>
      </c>
      <c r="Q48" s="33">
        <f t="shared" si="1"/>
        <v>36.349388271999999</v>
      </c>
      <c r="R48" s="30"/>
    </row>
    <row r="49" spans="1:18" s="20" customFormat="1" x14ac:dyDescent="0.25">
      <c r="A49" s="23" t="s">
        <v>402</v>
      </c>
      <c r="B49" s="1" t="s">
        <v>493</v>
      </c>
      <c r="C49" s="22" t="s">
        <v>313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f t="shared" ref="M49:M76" si="2">K49*1.04</f>
        <v>0</v>
      </c>
      <c r="N49" s="33">
        <f t="shared" ref="N49:N62" si="3">M49*1.04</f>
        <v>0</v>
      </c>
      <c r="O49" s="33">
        <v>0</v>
      </c>
      <c r="P49" s="33">
        <f t="shared" si="0"/>
        <v>0</v>
      </c>
      <c r="Q49" s="33">
        <f t="shared" si="1"/>
        <v>0</v>
      </c>
      <c r="R49" s="30"/>
    </row>
    <row r="50" spans="1:18" s="20" customFormat="1" x14ac:dyDescent="0.25">
      <c r="A50" s="23" t="s">
        <v>403</v>
      </c>
      <c r="B50" s="5" t="s">
        <v>655</v>
      </c>
      <c r="C50" s="22" t="s">
        <v>313</v>
      </c>
      <c r="D50" s="33">
        <v>4.7898638699999996</v>
      </c>
      <c r="E50" s="33">
        <v>4.7019041500000007</v>
      </c>
      <c r="F50" s="33">
        <v>6.2939499999999997</v>
      </c>
      <c r="G50" s="33">
        <f>G51</f>
        <v>4.8368153600000001</v>
      </c>
      <c r="H50" s="33">
        <f>H51</f>
        <v>5.9684499999999998</v>
      </c>
      <c r="I50" s="33">
        <v>5.9684499999999998</v>
      </c>
      <c r="J50" s="33">
        <f t="shared" ref="J50:L51" si="4">J51</f>
        <v>6.2191200000000002</v>
      </c>
      <c r="K50" s="33">
        <f t="shared" si="4"/>
        <v>6.0322300000000002</v>
      </c>
      <c r="L50" s="33">
        <f t="shared" si="4"/>
        <v>6.4678899999999997</v>
      </c>
      <c r="M50" s="33">
        <f t="shared" si="2"/>
        <v>6.2735192000000009</v>
      </c>
      <c r="N50" s="33">
        <f t="shared" si="3"/>
        <v>6.5244599680000013</v>
      </c>
      <c r="O50" s="33">
        <v>6.5244599680000013</v>
      </c>
      <c r="P50" s="33">
        <f t="shared" si="0"/>
        <v>25.179919968000004</v>
      </c>
      <c r="Q50" s="33">
        <f t="shared" si="1"/>
        <v>24.798659168</v>
      </c>
      <c r="R50" s="30"/>
    </row>
    <row r="51" spans="1:18" s="20" customFormat="1" x14ac:dyDescent="0.25">
      <c r="A51" s="23" t="s">
        <v>404</v>
      </c>
      <c r="B51" s="7" t="s">
        <v>210</v>
      </c>
      <c r="C51" s="22" t="s">
        <v>313</v>
      </c>
      <c r="D51" s="33">
        <v>4.7898638699999996</v>
      </c>
      <c r="E51" s="33">
        <v>4.7019041500000007</v>
      </c>
      <c r="F51" s="33">
        <v>6.2939499999999997</v>
      </c>
      <c r="G51" s="33">
        <f>G52</f>
        <v>4.8368153600000001</v>
      </c>
      <c r="H51" s="33">
        <f>H52</f>
        <v>5.9684499999999998</v>
      </c>
      <c r="I51" s="33">
        <v>5.9684499999999998</v>
      </c>
      <c r="J51" s="33">
        <f t="shared" si="4"/>
        <v>6.2191200000000002</v>
      </c>
      <c r="K51" s="33">
        <f t="shared" si="4"/>
        <v>6.0322300000000002</v>
      </c>
      <c r="L51" s="33">
        <f t="shared" si="4"/>
        <v>6.4678899999999997</v>
      </c>
      <c r="M51" s="33">
        <f t="shared" si="2"/>
        <v>6.2735192000000009</v>
      </c>
      <c r="N51" s="33">
        <f t="shared" si="3"/>
        <v>6.5244599680000013</v>
      </c>
      <c r="O51" s="33">
        <v>6.5244599680000013</v>
      </c>
      <c r="P51" s="33">
        <f t="shared" si="0"/>
        <v>25.179919968000004</v>
      </c>
      <c r="Q51" s="33">
        <f t="shared" si="1"/>
        <v>24.798659168</v>
      </c>
      <c r="R51" s="30"/>
    </row>
    <row r="52" spans="1:18" s="20" customFormat="1" ht="31.5" x14ac:dyDescent="0.25">
      <c r="A52" s="23" t="s">
        <v>405</v>
      </c>
      <c r="B52" s="8" t="s">
        <v>85</v>
      </c>
      <c r="C52" s="22" t="s">
        <v>313</v>
      </c>
      <c r="D52" s="33">
        <v>4.7898638699999996</v>
      </c>
      <c r="E52" s="33">
        <v>4.7019041500000007</v>
      </c>
      <c r="F52" s="33">
        <v>6.2939499999999997</v>
      </c>
      <c r="G52" s="33">
        <f>'[1]свод 2023'!$U$20/1000</f>
        <v>4.8368153600000001</v>
      </c>
      <c r="H52" s="33">
        <v>5.9684499999999998</v>
      </c>
      <c r="I52" s="33">
        <v>5.9684499999999998</v>
      </c>
      <c r="J52" s="33">
        <v>6.2191200000000002</v>
      </c>
      <c r="K52" s="33">
        <v>6.0322300000000002</v>
      </c>
      <c r="L52" s="33">
        <v>6.4678899999999997</v>
      </c>
      <c r="M52" s="33">
        <f t="shared" si="2"/>
        <v>6.2735192000000009</v>
      </c>
      <c r="N52" s="33">
        <f t="shared" si="3"/>
        <v>6.5244599680000013</v>
      </c>
      <c r="O52" s="33">
        <v>6.5244599680000013</v>
      </c>
      <c r="P52" s="33">
        <f t="shared" si="0"/>
        <v>25.179919968000004</v>
      </c>
      <c r="Q52" s="33">
        <f t="shared" si="1"/>
        <v>24.798659168</v>
      </c>
      <c r="R52" s="30"/>
    </row>
    <row r="53" spans="1:18" s="20" customFormat="1" x14ac:dyDescent="0.25">
      <c r="A53" s="23" t="s">
        <v>406</v>
      </c>
      <c r="B53" s="8" t="s">
        <v>209</v>
      </c>
      <c r="C53" s="22" t="s">
        <v>313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f t="shared" si="2"/>
        <v>0</v>
      </c>
      <c r="N53" s="33">
        <f t="shared" si="3"/>
        <v>0</v>
      </c>
      <c r="O53" s="33">
        <v>0</v>
      </c>
      <c r="P53" s="33">
        <f t="shared" si="0"/>
        <v>0</v>
      </c>
      <c r="Q53" s="33">
        <f t="shared" si="1"/>
        <v>0</v>
      </c>
      <c r="R53" s="30"/>
    </row>
    <row r="54" spans="1:18" s="20" customFormat="1" x14ac:dyDescent="0.25">
      <c r="A54" s="23" t="s">
        <v>407</v>
      </c>
      <c r="B54" s="7" t="s">
        <v>170</v>
      </c>
      <c r="C54" s="22" t="s">
        <v>313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f t="shared" si="2"/>
        <v>0</v>
      </c>
      <c r="N54" s="33">
        <f t="shared" si="3"/>
        <v>0</v>
      </c>
      <c r="O54" s="33">
        <v>0</v>
      </c>
      <c r="P54" s="33">
        <f t="shared" si="0"/>
        <v>0</v>
      </c>
      <c r="Q54" s="33">
        <f t="shared" si="1"/>
        <v>0</v>
      </c>
      <c r="R54" s="30"/>
    </row>
    <row r="55" spans="1:18" s="20" customFormat="1" x14ac:dyDescent="0.25">
      <c r="A55" s="23" t="s">
        <v>408</v>
      </c>
      <c r="B55" s="5" t="s">
        <v>494</v>
      </c>
      <c r="C55" s="22" t="s">
        <v>313</v>
      </c>
      <c r="D55" s="33">
        <v>1.1978436700000001</v>
      </c>
      <c r="E55" s="33">
        <v>0.93195908000000016</v>
      </c>
      <c r="F55" s="33">
        <v>2.07634958</v>
      </c>
      <c r="G55" s="33">
        <f>('[1]свод 2023'!$U$13+'[1]свод 2023'!$U$41)/1000</f>
        <v>2.2530601299999997</v>
      </c>
      <c r="H55" s="33">
        <v>2.1931400000000001</v>
      </c>
      <c r="I55" s="33">
        <v>2.1931400000000001</v>
      </c>
      <c r="J55" s="33">
        <v>2.1709900000000002</v>
      </c>
      <c r="K55" s="33">
        <v>2.99769</v>
      </c>
      <c r="L55" s="33">
        <v>2.1449400000000001</v>
      </c>
      <c r="M55" s="33">
        <f t="shared" si="2"/>
        <v>3.1175975999999999</v>
      </c>
      <c r="N55" s="33">
        <f t="shared" si="3"/>
        <v>3.2423015039999998</v>
      </c>
      <c r="O55" s="33">
        <v>3.2423015039999998</v>
      </c>
      <c r="P55" s="33">
        <f t="shared" si="0"/>
        <v>9.7513715039999997</v>
      </c>
      <c r="Q55" s="33">
        <f t="shared" si="1"/>
        <v>11.550729104</v>
      </c>
      <c r="R55" s="30"/>
    </row>
    <row r="56" spans="1:18" s="20" customFormat="1" x14ac:dyDescent="0.25">
      <c r="A56" s="23" t="s">
        <v>409</v>
      </c>
      <c r="B56" s="5" t="s">
        <v>495</v>
      </c>
      <c r="C56" s="22" t="s">
        <v>313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f t="shared" si="2"/>
        <v>0</v>
      </c>
      <c r="N56" s="33">
        <f t="shared" si="3"/>
        <v>0</v>
      </c>
      <c r="O56" s="33">
        <v>0</v>
      </c>
      <c r="P56" s="33">
        <f t="shared" si="0"/>
        <v>0</v>
      </c>
      <c r="Q56" s="33">
        <f t="shared" si="1"/>
        <v>0</v>
      </c>
      <c r="R56" s="30"/>
    </row>
    <row r="57" spans="1:18" s="20" customFormat="1" x14ac:dyDescent="0.25">
      <c r="A57" s="23" t="s">
        <v>410</v>
      </c>
      <c r="B57" s="6" t="s">
        <v>575</v>
      </c>
      <c r="C57" s="22" t="s">
        <v>313</v>
      </c>
      <c r="D57" s="33">
        <v>1.8552332900000001</v>
      </c>
      <c r="E57" s="33">
        <v>3.7799144500000001</v>
      </c>
      <c r="F57" s="33">
        <v>1.7068286000000004</v>
      </c>
      <c r="G57" s="33">
        <f>G62</f>
        <v>1.19903721</v>
      </c>
      <c r="H57" s="33">
        <f>H62</f>
        <v>1.3906499999999999</v>
      </c>
      <c r="I57" s="33">
        <v>1.3906499999999999</v>
      </c>
      <c r="J57" s="33">
        <v>1.3766</v>
      </c>
      <c r="K57" s="33">
        <v>1.9008100000000001</v>
      </c>
      <c r="L57" s="33">
        <f>L62</f>
        <v>1.36008</v>
      </c>
      <c r="M57" s="33">
        <f t="shared" si="2"/>
        <v>1.9768424000000002</v>
      </c>
      <c r="N57" s="33">
        <f t="shared" si="3"/>
        <v>2.0559160960000002</v>
      </c>
      <c r="O57" s="33">
        <v>2.0559160960000002</v>
      </c>
      <c r="P57" s="33">
        <f t="shared" si="0"/>
        <v>6.1832460959999995</v>
      </c>
      <c r="Q57" s="33">
        <f t="shared" si="1"/>
        <v>7.3242184960000003</v>
      </c>
      <c r="R57" s="30"/>
    </row>
    <row r="58" spans="1:18" s="20" customFormat="1" ht="31.5" x14ac:dyDescent="0.25">
      <c r="A58" s="23" t="s">
        <v>411</v>
      </c>
      <c r="B58" s="1" t="s">
        <v>297</v>
      </c>
      <c r="C58" s="22" t="s">
        <v>313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f t="shared" si="2"/>
        <v>0</v>
      </c>
      <c r="N58" s="33">
        <f t="shared" si="3"/>
        <v>0</v>
      </c>
      <c r="O58" s="33">
        <v>0</v>
      </c>
      <c r="P58" s="33">
        <f t="shared" si="0"/>
        <v>0</v>
      </c>
      <c r="Q58" s="33">
        <f t="shared" si="1"/>
        <v>0</v>
      </c>
      <c r="R58" s="30"/>
    </row>
    <row r="59" spans="1:18" s="20" customFormat="1" ht="31.5" x14ac:dyDescent="0.25">
      <c r="A59" s="23" t="s">
        <v>412</v>
      </c>
      <c r="B59" s="1" t="s">
        <v>299</v>
      </c>
      <c r="C59" s="22" t="s">
        <v>313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f t="shared" si="2"/>
        <v>0</v>
      </c>
      <c r="N59" s="33">
        <f t="shared" si="3"/>
        <v>0</v>
      </c>
      <c r="O59" s="33">
        <v>0</v>
      </c>
      <c r="P59" s="33">
        <f t="shared" si="0"/>
        <v>0</v>
      </c>
      <c r="Q59" s="33">
        <f t="shared" si="1"/>
        <v>0</v>
      </c>
      <c r="R59" s="30"/>
    </row>
    <row r="60" spans="1:18" s="20" customFormat="1" x14ac:dyDescent="0.25">
      <c r="A60" s="23" t="s">
        <v>413</v>
      </c>
      <c r="B60" s="5" t="s">
        <v>611</v>
      </c>
      <c r="C60" s="22" t="s">
        <v>313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f t="shared" si="2"/>
        <v>0</v>
      </c>
      <c r="N60" s="33">
        <f t="shared" si="3"/>
        <v>0</v>
      </c>
      <c r="O60" s="33">
        <v>0</v>
      </c>
      <c r="P60" s="33">
        <f t="shared" si="0"/>
        <v>0</v>
      </c>
      <c r="Q60" s="33">
        <f t="shared" si="1"/>
        <v>0</v>
      </c>
      <c r="R60" s="30"/>
    </row>
    <row r="61" spans="1:18" s="20" customFormat="1" x14ac:dyDescent="0.25">
      <c r="A61" s="23" t="s">
        <v>414</v>
      </c>
      <c r="B61" s="5" t="s">
        <v>697</v>
      </c>
      <c r="C61" s="22" t="s">
        <v>313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f t="shared" si="2"/>
        <v>0</v>
      </c>
      <c r="N61" s="33">
        <f t="shared" si="3"/>
        <v>0</v>
      </c>
      <c r="O61" s="33">
        <v>0</v>
      </c>
      <c r="P61" s="33">
        <f t="shared" si="0"/>
        <v>0</v>
      </c>
      <c r="Q61" s="33">
        <f t="shared" si="1"/>
        <v>0</v>
      </c>
      <c r="R61" s="30"/>
    </row>
    <row r="62" spans="1:18" s="20" customFormat="1" x14ac:dyDescent="0.25">
      <c r="A62" s="23" t="s">
        <v>415</v>
      </c>
      <c r="B62" s="5" t="s">
        <v>86</v>
      </c>
      <c r="C62" s="22" t="s">
        <v>313</v>
      </c>
      <c r="D62" s="33">
        <v>1.8552332900000001</v>
      </c>
      <c r="E62" s="33">
        <v>3.7799144500000001</v>
      </c>
      <c r="F62" s="33">
        <v>1.7068286000000004</v>
      </c>
      <c r="G62" s="33">
        <v>1.19903721</v>
      </c>
      <c r="H62" s="33">
        <v>1.3906499999999999</v>
      </c>
      <c r="I62" s="33">
        <v>1.3906499999999999</v>
      </c>
      <c r="J62" s="33">
        <v>1.3766</v>
      </c>
      <c r="K62" s="33">
        <v>1.9008100000000001</v>
      </c>
      <c r="L62" s="33">
        <v>1.36008</v>
      </c>
      <c r="M62" s="33">
        <f t="shared" si="2"/>
        <v>1.9768424000000002</v>
      </c>
      <c r="N62" s="33">
        <f t="shared" si="3"/>
        <v>2.0559160960000002</v>
      </c>
      <c r="O62" s="33">
        <v>2.0559160960000002</v>
      </c>
      <c r="P62" s="33">
        <f t="shared" si="0"/>
        <v>6.1832460959999995</v>
      </c>
      <c r="Q62" s="33">
        <f t="shared" si="1"/>
        <v>7.3242184960000003</v>
      </c>
      <c r="R62" s="30"/>
    </row>
    <row r="63" spans="1:18" s="20" customFormat="1" x14ac:dyDescent="0.25">
      <c r="A63" s="23" t="s">
        <v>416</v>
      </c>
      <c r="B63" s="6" t="s">
        <v>385</v>
      </c>
      <c r="C63" s="22" t="s">
        <v>313</v>
      </c>
      <c r="D63" s="33">
        <v>15.310112499999997</v>
      </c>
      <c r="E63" s="33">
        <v>20.403999679999998</v>
      </c>
      <c r="F63" s="33">
        <v>11.748799999999999</v>
      </c>
      <c r="G63" s="33">
        <f>('[1]свод 2023'!$U$24+'[1]свод 2023'!$U$35+'[1]свод 2023'!$U$36)/1000</f>
        <v>19.604508609999996</v>
      </c>
      <c r="H63" s="33">
        <v>12.212470000000001</v>
      </c>
      <c r="I63" s="33">
        <v>12.212470000000001</v>
      </c>
      <c r="J63" s="33">
        <v>12.077933714</v>
      </c>
      <c r="K63" s="33">
        <f>([2]Калькуляция!$E$11+[2]Калькуляция!$E$30)/1000</f>
        <v>16.677168832484831</v>
      </c>
      <c r="L63" s="33">
        <v>11.933007869432</v>
      </c>
      <c r="M63" s="33">
        <f t="shared" si="2"/>
        <v>17.344255585784225</v>
      </c>
      <c r="N63" s="33">
        <f>M63*1.04</f>
        <v>18.038025809215593</v>
      </c>
      <c r="O63" s="33">
        <v>18.038025809215593</v>
      </c>
      <c r="P63" s="33">
        <f t="shared" si="0"/>
        <v>54.261437392647593</v>
      </c>
      <c r="Q63" s="33">
        <f t="shared" si="1"/>
        <v>64.271920227484657</v>
      </c>
      <c r="R63" s="30"/>
    </row>
    <row r="64" spans="1:18" s="20" customFormat="1" x14ac:dyDescent="0.25">
      <c r="A64" s="23" t="s">
        <v>417</v>
      </c>
      <c r="B64" s="6" t="s">
        <v>702</v>
      </c>
      <c r="C64" s="22" t="s">
        <v>313</v>
      </c>
      <c r="D64" s="32">
        <v>4.6747594699999988</v>
      </c>
      <c r="E64" s="32">
        <v>6.7942417600000011</v>
      </c>
      <c r="F64" s="32">
        <v>4.0584600000000002</v>
      </c>
      <c r="G64" s="32">
        <v>5.5390881900000002</v>
      </c>
      <c r="H64" s="32">
        <v>4.4464100000000002</v>
      </c>
      <c r="I64" s="32">
        <v>4.4464100000000002</v>
      </c>
      <c r="J64" s="32">
        <v>4.4464100000000002</v>
      </c>
      <c r="K64" s="32">
        <v>6.1079699999999999</v>
      </c>
      <c r="L64" s="32">
        <v>4.4464100000000002</v>
      </c>
      <c r="M64" s="32">
        <f>K64</f>
        <v>6.1079699999999999</v>
      </c>
      <c r="N64" s="32">
        <f>M64</f>
        <v>6.1079699999999999</v>
      </c>
      <c r="O64" s="32">
        <v>6.1079699999999999</v>
      </c>
      <c r="P64" s="33">
        <f t="shared" si="0"/>
        <v>19.447200000000002</v>
      </c>
      <c r="Q64" s="33">
        <f t="shared" si="1"/>
        <v>22.770319999999998</v>
      </c>
      <c r="R64" s="30"/>
    </row>
    <row r="65" spans="1:18" s="20" customFormat="1" x14ac:dyDescent="0.25">
      <c r="A65" s="23" t="s">
        <v>63</v>
      </c>
      <c r="B65" s="5" t="s">
        <v>687</v>
      </c>
      <c r="C65" s="22" t="s">
        <v>313</v>
      </c>
      <c r="D65" s="32">
        <v>4.6747594699999988</v>
      </c>
      <c r="E65" s="32">
        <v>6.7942417600000011</v>
      </c>
      <c r="F65" s="32">
        <v>4.0584600000000002</v>
      </c>
      <c r="G65" s="32">
        <v>5.5390881900000002</v>
      </c>
      <c r="H65" s="32">
        <v>4.4464100000000002</v>
      </c>
      <c r="I65" s="32">
        <v>4.4464100000000002</v>
      </c>
      <c r="J65" s="32">
        <v>4.4464100000000002</v>
      </c>
      <c r="K65" s="32">
        <v>6.1079699999999999</v>
      </c>
      <c r="L65" s="32">
        <v>4.4464100000000002</v>
      </c>
      <c r="M65" s="32">
        <f>K65</f>
        <v>6.1079699999999999</v>
      </c>
      <c r="N65" s="32">
        <f>M65</f>
        <v>6.1079699999999999</v>
      </c>
      <c r="O65" s="32">
        <v>6.1079699999999999</v>
      </c>
      <c r="P65" s="33">
        <f t="shared" si="0"/>
        <v>19.447200000000002</v>
      </c>
      <c r="Q65" s="33">
        <f t="shared" si="1"/>
        <v>22.770319999999998</v>
      </c>
      <c r="R65" s="30"/>
    </row>
    <row r="66" spans="1:18" s="20" customFormat="1" x14ac:dyDescent="0.25">
      <c r="A66" s="23" t="s">
        <v>656</v>
      </c>
      <c r="B66" s="5" t="s">
        <v>696</v>
      </c>
      <c r="C66" s="22" t="s">
        <v>313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f t="shared" si="2"/>
        <v>0</v>
      </c>
      <c r="N66" s="32">
        <v>0</v>
      </c>
      <c r="O66" s="32">
        <v>0</v>
      </c>
      <c r="P66" s="33">
        <f t="shared" si="0"/>
        <v>0</v>
      </c>
      <c r="Q66" s="33">
        <f t="shared" si="1"/>
        <v>0</v>
      </c>
      <c r="R66" s="30"/>
    </row>
    <row r="67" spans="1:18" s="20" customFormat="1" x14ac:dyDescent="0.25">
      <c r="A67" s="23" t="s">
        <v>657</v>
      </c>
      <c r="B67" s="5" t="s">
        <v>690</v>
      </c>
      <c r="C67" s="22" t="s">
        <v>313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f t="shared" si="2"/>
        <v>0</v>
      </c>
      <c r="N67" s="32">
        <v>0</v>
      </c>
      <c r="O67" s="32">
        <v>0</v>
      </c>
      <c r="P67" s="33">
        <f t="shared" si="0"/>
        <v>0</v>
      </c>
      <c r="Q67" s="33">
        <f t="shared" si="1"/>
        <v>0</v>
      </c>
      <c r="R67" s="30"/>
    </row>
    <row r="68" spans="1:18" s="20" customFormat="1" x14ac:dyDescent="0.25">
      <c r="A68" s="23" t="s">
        <v>658</v>
      </c>
      <c r="B68" s="5" t="s">
        <v>695</v>
      </c>
      <c r="C68" s="22" t="s">
        <v>313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f t="shared" si="2"/>
        <v>0</v>
      </c>
      <c r="N68" s="32">
        <v>0</v>
      </c>
      <c r="O68" s="32">
        <v>0</v>
      </c>
      <c r="P68" s="33">
        <f t="shared" si="0"/>
        <v>0</v>
      </c>
      <c r="Q68" s="33">
        <f t="shared" si="1"/>
        <v>0</v>
      </c>
      <c r="R68" s="30"/>
    </row>
    <row r="69" spans="1:18" s="20" customFormat="1" x14ac:dyDescent="0.25">
      <c r="A69" s="23" t="s">
        <v>659</v>
      </c>
      <c r="B69" s="5" t="s">
        <v>660</v>
      </c>
      <c r="C69" s="22" t="s">
        <v>313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f t="shared" si="2"/>
        <v>0</v>
      </c>
      <c r="N69" s="32">
        <v>0</v>
      </c>
      <c r="O69" s="32">
        <v>0</v>
      </c>
      <c r="P69" s="33">
        <f t="shared" si="0"/>
        <v>0</v>
      </c>
      <c r="Q69" s="33">
        <f t="shared" si="1"/>
        <v>0</v>
      </c>
      <c r="R69" s="30"/>
    </row>
    <row r="70" spans="1:18" s="20" customFormat="1" x14ac:dyDescent="0.25">
      <c r="A70" s="23" t="s">
        <v>418</v>
      </c>
      <c r="B70" s="6" t="s">
        <v>576</v>
      </c>
      <c r="C70" s="22" t="s">
        <v>313</v>
      </c>
      <c r="D70" s="33">
        <v>0.70505803</v>
      </c>
      <c r="E70" s="33">
        <v>0.90280341999999991</v>
      </c>
      <c r="F70" s="33">
        <v>1.45723</v>
      </c>
      <c r="G70" s="33">
        <v>1.6015131395200002</v>
      </c>
      <c r="H70" s="33">
        <v>1.5217000000000001</v>
      </c>
      <c r="I70" s="33">
        <v>1.5217000000000001</v>
      </c>
      <c r="J70" s="33">
        <v>1.5217000000000001</v>
      </c>
      <c r="K70" s="33">
        <v>1.42387</v>
      </c>
      <c r="L70" s="33">
        <v>1.5217000000000001</v>
      </c>
      <c r="M70" s="33">
        <f>K70</f>
        <v>1.42387</v>
      </c>
      <c r="N70" s="33">
        <v>1.5217000000000001</v>
      </c>
      <c r="O70" s="33">
        <v>1.5217000000000001</v>
      </c>
      <c r="P70" s="33">
        <f t="shared" si="0"/>
        <v>6.0868000000000002</v>
      </c>
      <c r="Q70" s="33">
        <f t="shared" si="1"/>
        <v>5.89114</v>
      </c>
      <c r="R70" s="30"/>
    </row>
    <row r="71" spans="1:18" s="20" customFormat="1" x14ac:dyDescent="0.25">
      <c r="A71" s="23" t="s">
        <v>64</v>
      </c>
      <c r="B71" s="5" t="s">
        <v>361</v>
      </c>
      <c r="C71" s="22" t="s">
        <v>313</v>
      </c>
      <c r="D71" s="33">
        <v>0.46560280999999998</v>
      </c>
      <c r="E71" s="33">
        <v>0.88511127999999994</v>
      </c>
      <c r="F71" s="33">
        <v>1.45723</v>
      </c>
      <c r="G71" s="33">
        <v>1.59958816952</v>
      </c>
      <c r="H71" s="33">
        <v>1.52071</v>
      </c>
      <c r="I71" s="33">
        <v>1.52071</v>
      </c>
      <c r="J71" s="33">
        <v>1.52071</v>
      </c>
      <c r="K71" s="33">
        <v>1.39364</v>
      </c>
      <c r="L71" s="33">
        <v>1.52071</v>
      </c>
      <c r="M71" s="33">
        <f>K71</f>
        <v>1.39364</v>
      </c>
      <c r="N71" s="33">
        <v>1.52071</v>
      </c>
      <c r="O71" s="33">
        <v>1.52071</v>
      </c>
      <c r="P71" s="33">
        <f t="shared" si="0"/>
        <v>6.08284</v>
      </c>
      <c r="Q71" s="33">
        <f t="shared" si="1"/>
        <v>5.8287000000000004</v>
      </c>
      <c r="R71" s="30"/>
    </row>
    <row r="72" spans="1:18" s="20" customFormat="1" x14ac:dyDescent="0.25">
      <c r="A72" s="23" t="s">
        <v>358</v>
      </c>
      <c r="B72" s="5" t="s">
        <v>53</v>
      </c>
      <c r="C72" s="22" t="s">
        <v>313</v>
      </c>
      <c r="D72" s="33">
        <v>0.23945522</v>
      </c>
      <c r="E72" s="33">
        <v>1.7692140000000002E-2</v>
      </c>
      <c r="F72" s="33">
        <v>0</v>
      </c>
      <c r="G72" s="33">
        <v>1.9249699999999998E-3</v>
      </c>
      <c r="H72" s="33">
        <v>9.8999999999999999E-4</v>
      </c>
      <c r="I72" s="33">
        <v>9.8999999999999999E-4</v>
      </c>
      <c r="J72" s="33">
        <v>9.8999999999999999E-4</v>
      </c>
      <c r="K72" s="33">
        <v>3.023E-2</v>
      </c>
      <c r="L72" s="33">
        <v>9.8999999999999999E-4</v>
      </c>
      <c r="M72" s="33">
        <f>J72</f>
        <v>9.8999999999999999E-4</v>
      </c>
      <c r="N72" s="33">
        <v>9.8999999999999999E-4</v>
      </c>
      <c r="O72" s="33">
        <v>9.8999999999999999E-4</v>
      </c>
      <c r="P72" s="33">
        <f t="shared" si="0"/>
        <v>3.96E-3</v>
      </c>
      <c r="Q72" s="33">
        <f t="shared" si="1"/>
        <v>3.32E-2</v>
      </c>
      <c r="R72" s="30"/>
    </row>
    <row r="73" spans="1:18" s="20" customFormat="1" x14ac:dyDescent="0.25">
      <c r="A73" s="23" t="s">
        <v>419</v>
      </c>
      <c r="B73" s="6" t="s">
        <v>577</v>
      </c>
      <c r="C73" s="22" t="s">
        <v>313</v>
      </c>
      <c r="D73" s="33">
        <v>1.3071774699999998</v>
      </c>
      <c r="E73" s="33">
        <v>3.46404041</v>
      </c>
      <c r="F73" s="33">
        <v>5.2470323177000004</v>
      </c>
      <c r="G73" s="33">
        <f>G74+G75+G76</f>
        <v>7.2244637604800106</v>
      </c>
      <c r="H73" s="33">
        <f>H74+H75+H76</f>
        <v>10.315699999999994</v>
      </c>
      <c r="I73" s="33">
        <v>10.315699999999994</v>
      </c>
      <c r="J73" s="33">
        <f>J74+J75+J76</f>
        <v>2.5070462859999973</v>
      </c>
      <c r="K73" s="33">
        <f>K74+K75+K76</f>
        <v>32.449081531095942</v>
      </c>
      <c r="L73" s="33">
        <f>L74+L75+L76</f>
        <v>2.491482130568007</v>
      </c>
      <c r="M73" s="33">
        <f>M74+M75+M76</f>
        <v>10.118587599999994</v>
      </c>
      <c r="N73" s="33">
        <f>N74+N75+N76</f>
        <v>6.7545954157907273</v>
      </c>
      <c r="O73" s="33">
        <v>6.7545954157907273</v>
      </c>
      <c r="P73" s="33">
        <f t="shared" si="0"/>
        <v>22.068823832358728</v>
      </c>
      <c r="Q73" s="33">
        <f t="shared" si="1"/>
        <v>59.637964546886657</v>
      </c>
      <c r="R73" s="30"/>
    </row>
    <row r="74" spans="1:18" s="20" customFormat="1" x14ac:dyDescent="0.25">
      <c r="A74" s="23" t="s">
        <v>420</v>
      </c>
      <c r="B74" s="5" t="s">
        <v>87</v>
      </c>
      <c r="C74" s="22" t="s">
        <v>313</v>
      </c>
      <c r="D74" s="33">
        <v>1.0103332599999999</v>
      </c>
      <c r="E74" s="33">
        <v>1.5302043400000001</v>
      </c>
      <c r="F74" s="33">
        <v>0.67604231770000001</v>
      </c>
      <c r="G74" s="33">
        <v>3.6474011204800103</v>
      </c>
      <c r="H74" s="33">
        <v>4.5399399999999934</v>
      </c>
      <c r="I74" s="33">
        <v>4.5399399999999934</v>
      </c>
      <c r="J74" s="33">
        <v>1.3208962859999973</v>
      </c>
      <c r="K74" s="33">
        <v>27.052031531095942</v>
      </c>
      <c r="L74" s="33">
        <v>1.305332130568007</v>
      </c>
      <c r="M74" s="33">
        <v>4.7215375999999933</v>
      </c>
      <c r="N74" s="33">
        <f>L74*1.04</f>
        <v>1.3575454157907274</v>
      </c>
      <c r="O74" s="33">
        <v>1.3575454157907274</v>
      </c>
      <c r="P74" s="33">
        <f t="shared" si="0"/>
        <v>8.5237138323587249</v>
      </c>
      <c r="Q74" s="33">
        <f t="shared" si="1"/>
        <v>37.671054546886651</v>
      </c>
      <c r="R74" s="30"/>
    </row>
    <row r="75" spans="1:18" s="20" customFormat="1" ht="15.75" customHeight="1" x14ac:dyDescent="0.25">
      <c r="A75" s="23" t="s">
        <v>421</v>
      </c>
      <c r="B75" s="5" t="s">
        <v>88</v>
      </c>
      <c r="C75" s="22" t="s">
        <v>313</v>
      </c>
      <c r="D75" s="33">
        <v>0.29684421</v>
      </c>
      <c r="E75" s="33">
        <v>1.9338360700000001</v>
      </c>
      <c r="F75" s="33">
        <v>0.17047999999999999</v>
      </c>
      <c r="G75" s="33">
        <v>3.3609599999999999</v>
      </c>
      <c r="H75" s="33">
        <v>1.18615</v>
      </c>
      <c r="I75" s="33">
        <v>1.18615</v>
      </c>
      <c r="J75" s="33">
        <v>1.18615</v>
      </c>
      <c r="K75" s="33">
        <v>5.3970500000000001</v>
      </c>
      <c r="L75" s="33">
        <v>1.18615</v>
      </c>
      <c r="M75" s="33">
        <f>K75</f>
        <v>5.3970500000000001</v>
      </c>
      <c r="N75" s="33">
        <f>M75</f>
        <v>5.3970500000000001</v>
      </c>
      <c r="O75" s="33">
        <v>5.3970500000000001</v>
      </c>
      <c r="P75" s="33">
        <f t="shared" si="0"/>
        <v>8.9555000000000007</v>
      </c>
      <c r="Q75" s="33">
        <f t="shared" si="1"/>
        <v>17.377299999999998</v>
      </c>
      <c r="R75" s="30"/>
    </row>
    <row r="76" spans="1:18" s="20" customFormat="1" x14ac:dyDescent="0.25">
      <c r="A76" s="23" t="s">
        <v>422</v>
      </c>
      <c r="B76" s="5" t="s">
        <v>89</v>
      </c>
      <c r="C76" s="22" t="s">
        <v>313</v>
      </c>
      <c r="D76" s="33">
        <v>0</v>
      </c>
      <c r="E76" s="33">
        <v>0</v>
      </c>
      <c r="F76" s="33">
        <v>4.4005100000000006</v>
      </c>
      <c r="G76" s="33">
        <v>0.21610264000000001</v>
      </c>
      <c r="H76" s="33">
        <v>4.5896100000000004</v>
      </c>
      <c r="I76" s="33">
        <v>4.5896100000000004</v>
      </c>
      <c r="J76" s="33">
        <v>0</v>
      </c>
      <c r="K76" s="33">
        <v>0</v>
      </c>
      <c r="L76" s="33">
        <v>0</v>
      </c>
      <c r="M76" s="33">
        <f t="shared" si="2"/>
        <v>0</v>
      </c>
      <c r="N76" s="33">
        <v>0</v>
      </c>
      <c r="O76" s="33">
        <v>0</v>
      </c>
      <c r="P76" s="33">
        <f t="shared" si="0"/>
        <v>4.5896100000000004</v>
      </c>
      <c r="Q76" s="33">
        <f t="shared" si="1"/>
        <v>4.5896100000000004</v>
      </c>
      <c r="R76" s="30"/>
    </row>
    <row r="77" spans="1:18" s="20" customFormat="1" x14ac:dyDescent="0.25">
      <c r="A77" s="23" t="s">
        <v>423</v>
      </c>
      <c r="B77" s="6" t="s">
        <v>428</v>
      </c>
      <c r="C77" s="22" t="s">
        <v>81</v>
      </c>
      <c r="D77" s="33" t="s">
        <v>155</v>
      </c>
      <c r="E77" s="33" t="s">
        <v>155</v>
      </c>
      <c r="F77" s="33" t="s">
        <v>155</v>
      </c>
      <c r="G77" s="33" t="s">
        <v>155</v>
      </c>
      <c r="H77" s="33" t="s">
        <v>155</v>
      </c>
      <c r="I77" s="33" t="s">
        <v>155</v>
      </c>
      <c r="J77" s="33" t="s">
        <v>155</v>
      </c>
      <c r="K77" s="33" t="s">
        <v>155</v>
      </c>
      <c r="L77" s="33" t="s">
        <v>155</v>
      </c>
      <c r="M77" s="33" t="s">
        <v>155</v>
      </c>
      <c r="N77" s="33" t="s">
        <v>155</v>
      </c>
      <c r="O77" s="33" t="s">
        <v>155</v>
      </c>
      <c r="P77" s="33" t="s">
        <v>155</v>
      </c>
      <c r="Q77" s="33" t="s">
        <v>155</v>
      </c>
      <c r="R77" s="30"/>
    </row>
    <row r="78" spans="1:18" s="20" customFormat="1" x14ac:dyDescent="0.25">
      <c r="A78" s="23" t="s">
        <v>424</v>
      </c>
      <c r="B78" s="5" t="s">
        <v>54</v>
      </c>
      <c r="C78" s="22" t="s">
        <v>313</v>
      </c>
      <c r="D78" s="33">
        <v>2.2527007599999997</v>
      </c>
      <c r="E78" s="33">
        <v>0.36563976000000004</v>
      </c>
      <c r="F78" s="33">
        <v>5.0776972899999997</v>
      </c>
      <c r="G78" s="33">
        <f>'[1]свод 2023'!$U$75/1000</f>
        <v>9.0269635999999984</v>
      </c>
      <c r="H78" s="33">
        <v>5.3632900000000001</v>
      </c>
      <c r="I78" s="33">
        <v>5.3632900000000001</v>
      </c>
      <c r="J78" s="33">
        <v>5.3091200000000001</v>
      </c>
      <c r="K78" s="33">
        <v>7.3308099999999996</v>
      </c>
      <c r="L78" s="33">
        <v>5.2454099999999997</v>
      </c>
      <c r="M78" s="33">
        <f t="shared" ref="M78:M80" si="5">K78*1.04</f>
        <v>7.6240423999999996</v>
      </c>
      <c r="N78" s="33">
        <f>M78*1.04</f>
        <v>7.9290040959999999</v>
      </c>
      <c r="O78" s="33">
        <v>7.9290040959999999</v>
      </c>
      <c r="P78" s="33">
        <f t="shared" ref="P78:P141" si="6">H78+J78+L78+N78</f>
        <v>23.846824095999999</v>
      </c>
      <c r="Q78" s="33">
        <f t="shared" ref="Q78:Q141" si="7">I78+K78+M78+O78</f>
        <v>28.247146495999999</v>
      </c>
      <c r="R78" s="30"/>
    </row>
    <row r="79" spans="1:18" s="20" customFormat="1" x14ac:dyDescent="0.25">
      <c r="A79" s="23" t="s">
        <v>425</v>
      </c>
      <c r="B79" s="5" t="s">
        <v>55</v>
      </c>
      <c r="C79" s="22" t="s">
        <v>313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f t="shared" si="5"/>
        <v>0</v>
      </c>
      <c r="N79" s="33">
        <v>0</v>
      </c>
      <c r="O79" s="33">
        <v>0</v>
      </c>
      <c r="P79" s="33">
        <f t="shared" si="6"/>
        <v>0</v>
      </c>
      <c r="Q79" s="33">
        <f t="shared" si="7"/>
        <v>0</v>
      </c>
      <c r="R79" s="30"/>
    </row>
    <row r="80" spans="1:18" s="20" customFormat="1" x14ac:dyDescent="0.25">
      <c r="A80" s="23" t="s">
        <v>426</v>
      </c>
      <c r="B80" s="5" t="s">
        <v>4</v>
      </c>
      <c r="C80" s="22" t="s">
        <v>313</v>
      </c>
      <c r="D80" s="33">
        <v>5.8954323000000004</v>
      </c>
      <c r="E80" s="33">
        <v>9.8400540200000002</v>
      </c>
      <c r="F80" s="33">
        <v>3.7744064900000001</v>
      </c>
      <c r="G80" s="33">
        <v>12.55786</v>
      </c>
      <c r="H80" s="33">
        <v>6.6006399999999994</v>
      </c>
      <c r="I80" s="33">
        <v>6.6006399999999994</v>
      </c>
      <c r="J80" s="33">
        <v>6.5603699999999998</v>
      </c>
      <c r="K80" s="33">
        <v>7.1134531156140159</v>
      </c>
      <c r="L80" s="33">
        <v>6.51302</v>
      </c>
      <c r="M80" s="33">
        <f t="shared" si="5"/>
        <v>7.3979912402385768</v>
      </c>
      <c r="N80" s="33">
        <f>M80*1.04</f>
        <v>7.6939108898481203</v>
      </c>
      <c r="O80" s="33">
        <v>7.6939108898481203</v>
      </c>
      <c r="P80" s="33">
        <f t="shared" si="6"/>
        <v>27.367940889848118</v>
      </c>
      <c r="Q80" s="33">
        <f t="shared" si="7"/>
        <v>28.805995245700714</v>
      </c>
      <c r="R80" s="30"/>
    </row>
    <row r="81" spans="1:18" s="20" customFormat="1" x14ac:dyDescent="0.25">
      <c r="A81" s="23" t="s">
        <v>16</v>
      </c>
      <c r="B81" s="18" t="s">
        <v>720</v>
      </c>
      <c r="C81" s="22" t="s">
        <v>313</v>
      </c>
      <c r="D81" s="33">
        <v>-14.364072726666667</v>
      </c>
      <c r="E81" s="33">
        <v>-11.943716938333324</v>
      </c>
      <c r="F81" s="33">
        <v>0</v>
      </c>
      <c r="G81" s="33">
        <f>G18-G33</f>
        <v>-23.070642758333335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f t="shared" si="6"/>
        <v>0</v>
      </c>
      <c r="Q81" s="33">
        <f t="shared" si="7"/>
        <v>0</v>
      </c>
      <c r="R81" s="30"/>
    </row>
    <row r="82" spans="1:18" s="20" customFormat="1" x14ac:dyDescent="0.25">
      <c r="A82" s="23" t="s">
        <v>35</v>
      </c>
      <c r="B82" s="3" t="s">
        <v>572</v>
      </c>
      <c r="C82" s="22" t="s">
        <v>313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f t="shared" si="6"/>
        <v>0</v>
      </c>
      <c r="Q82" s="33">
        <f t="shared" si="7"/>
        <v>0</v>
      </c>
      <c r="R82" s="30"/>
    </row>
    <row r="83" spans="1:18" s="20" customFormat="1" ht="31.5" x14ac:dyDescent="0.25">
      <c r="A83" s="23" t="s">
        <v>395</v>
      </c>
      <c r="B83" s="1" t="s">
        <v>462</v>
      </c>
      <c r="C83" s="22" t="s">
        <v>313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f t="shared" si="6"/>
        <v>0</v>
      </c>
      <c r="Q83" s="33">
        <f t="shared" si="7"/>
        <v>0</v>
      </c>
      <c r="R83" s="30"/>
    </row>
    <row r="84" spans="1:18" s="20" customFormat="1" ht="31.5" x14ac:dyDescent="0.25">
      <c r="A84" s="23" t="s">
        <v>396</v>
      </c>
      <c r="B84" s="1" t="s">
        <v>463</v>
      </c>
      <c r="C84" s="22" t="s">
        <v>313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f t="shared" si="6"/>
        <v>0</v>
      </c>
      <c r="Q84" s="33">
        <f t="shared" si="7"/>
        <v>0</v>
      </c>
      <c r="R84" s="30"/>
    </row>
    <row r="85" spans="1:18" s="20" customFormat="1" ht="31.5" x14ac:dyDescent="0.25">
      <c r="A85" s="23" t="s">
        <v>397</v>
      </c>
      <c r="B85" s="1" t="s">
        <v>448</v>
      </c>
      <c r="C85" s="22" t="s">
        <v>313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f t="shared" si="6"/>
        <v>0</v>
      </c>
      <c r="Q85" s="33">
        <f t="shared" si="7"/>
        <v>0</v>
      </c>
      <c r="R85" s="30"/>
    </row>
    <row r="86" spans="1:18" s="20" customFormat="1" x14ac:dyDescent="0.25">
      <c r="A86" s="23" t="s">
        <v>36</v>
      </c>
      <c r="B86" s="3" t="s">
        <v>609</v>
      </c>
      <c r="C86" s="22" t="s">
        <v>313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f t="shared" si="6"/>
        <v>0</v>
      </c>
      <c r="Q86" s="33">
        <f t="shared" si="7"/>
        <v>0</v>
      </c>
      <c r="R86" s="30"/>
    </row>
    <row r="87" spans="1:18" s="20" customFormat="1" x14ac:dyDescent="0.25">
      <c r="A87" s="23" t="s">
        <v>314</v>
      </c>
      <c r="B87" s="3" t="s">
        <v>502</v>
      </c>
      <c r="C87" s="22" t="s">
        <v>313</v>
      </c>
      <c r="D87" s="33">
        <v>-14.364072726666667</v>
      </c>
      <c r="E87" s="33">
        <v>-11.943716938333324</v>
      </c>
      <c r="F87" s="33">
        <v>0</v>
      </c>
      <c r="G87" s="33">
        <v>-23.070642758333335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f t="shared" si="6"/>
        <v>0</v>
      </c>
      <c r="Q87" s="33">
        <f t="shared" si="7"/>
        <v>0</v>
      </c>
      <c r="R87" s="30"/>
    </row>
    <row r="88" spans="1:18" s="20" customFormat="1" x14ac:dyDescent="0.25">
      <c r="A88" s="23" t="s">
        <v>315</v>
      </c>
      <c r="B88" s="3" t="s">
        <v>610</v>
      </c>
      <c r="C88" s="22" t="s">
        <v>313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f t="shared" si="6"/>
        <v>0</v>
      </c>
      <c r="Q88" s="33">
        <f t="shared" si="7"/>
        <v>0</v>
      </c>
      <c r="R88" s="30"/>
    </row>
    <row r="89" spans="1:18" s="20" customFormat="1" x14ac:dyDescent="0.25">
      <c r="A89" s="23" t="s">
        <v>316</v>
      </c>
      <c r="B89" s="3" t="s">
        <v>503</v>
      </c>
      <c r="C89" s="22" t="s">
        <v>313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f t="shared" si="6"/>
        <v>0</v>
      </c>
      <c r="Q89" s="33">
        <f t="shared" si="7"/>
        <v>0</v>
      </c>
      <c r="R89" s="30"/>
    </row>
    <row r="90" spans="1:18" s="20" customFormat="1" x14ac:dyDescent="0.25">
      <c r="A90" s="23" t="s">
        <v>317</v>
      </c>
      <c r="B90" s="3" t="s">
        <v>504</v>
      </c>
      <c r="C90" s="22" t="s">
        <v>313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f t="shared" si="6"/>
        <v>0</v>
      </c>
      <c r="Q90" s="33">
        <f t="shared" si="7"/>
        <v>0</v>
      </c>
      <c r="R90" s="30"/>
    </row>
    <row r="91" spans="1:18" s="20" customFormat="1" x14ac:dyDescent="0.25">
      <c r="A91" s="23" t="s">
        <v>318</v>
      </c>
      <c r="B91" s="3" t="s">
        <v>617</v>
      </c>
      <c r="C91" s="22" t="s">
        <v>313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f t="shared" si="6"/>
        <v>0</v>
      </c>
      <c r="Q91" s="33">
        <f t="shared" si="7"/>
        <v>0</v>
      </c>
      <c r="R91" s="30"/>
    </row>
    <row r="92" spans="1:18" s="20" customFormat="1" ht="31.5" x14ac:dyDescent="0.25">
      <c r="A92" s="23" t="s">
        <v>319</v>
      </c>
      <c r="B92" s="4" t="s">
        <v>382</v>
      </c>
      <c r="C92" s="22" t="s">
        <v>313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f t="shared" si="6"/>
        <v>0</v>
      </c>
      <c r="Q92" s="33">
        <f t="shared" si="7"/>
        <v>0</v>
      </c>
      <c r="R92" s="30"/>
    </row>
    <row r="93" spans="1:18" s="20" customFormat="1" x14ac:dyDescent="0.25">
      <c r="A93" s="23" t="s">
        <v>543</v>
      </c>
      <c r="B93" s="1" t="s">
        <v>208</v>
      </c>
      <c r="C93" s="22" t="s">
        <v>313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f t="shared" si="6"/>
        <v>0</v>
      </c>
      <c r="Q93" s="33">
        <f t="shared" si="7"/>
        <v>0</v>
      </c>
      <c r="R93" s="30"/>
    </row>
    <row r="94" spans="1:18" s="20" customFormat="1" x14ac:dyDescent="0.25">
      <c r="A94" s="23" t="s">
        <v>544</v>
      </c>
      <c r="B94" s="5" t="s">
        <v>196</v>
      </c>
      <c r="C94" s="22" t="s">
        <v>313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f t="shared" si="6"/>
        <v>0</v>
      </c>
      <c r="Q94" s="33">
        <f t="shared" si="7"/>
        <v>0</v>
      </c>
      <c r="R94" s="30"/>
    </row>
    <row r="95" spans="1:18" s="20" customFormat="1" x14ac:dyDescent="0.25">
      <c r="A95" s="23" t="s">
        <v>320</v>
      </c>
      <c r="B95" s="3" t="s">
        <v>505</v>
      </c>
      <c r="C95" s="22" t="s">
        <v>313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f t="shared" si="6"/>
        <v>0</v>
      </c>
      <c r="Q95" s="33">
        <f t="shared" si="7"/>
        <v>0</v>
      </c>
      <c r="R95" s="30"/>
    </row>
    <row r="96" spans="1:18" s="20" customFormat="1" x14ac:dyDescent="0.25">
      <c r="A96" s="23" t="s">
        <v>17</v>
      </c>
      <c r="B96" s="18" t="s">
        <v>721</v>
      </c>
      <c r="C96" s="22" t="s">
        <v>313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f t="shared" si="6"/>
        <v>0</v>
      </c>
      <c r="Q96" s="33">
        <f t="shared" si="7"/>
        <v>0</v>
      </c>
      <c r="R96" s="30"/>
    </row>
    <row r="97" spans="1:18" s="20" customFormat="1" x14ac:dyDescent="0.25">
      <c r="A97" s="23" t="s">
        <v>42</v>
      </c>
      <c r="B97" s="4" t="s">
        <v>578</v>
      </c>
      <c r="C97" s="22" t="s">
        <v>313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f t="shared" si="6"/>
        <v>0</v>
      </c>
      <c r="Q97" s="33">
        <f t="shared" si="7"/>
        <v>0</v>
      </c>
      <c r="R97" s="30"/>
    </row>
    <row r="98" spans="1:18" s="20" customFormat="1" x14ac:dyDescent="0.25">
      <c r="A98" s="23" t="s">
        <v>43</v>
      </c>
      <c r="B98" s="1" t="s">
        <v>496</v>
      </c>
      <c r="C98" s="22" t="s">
        <v>313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f t="shared" si="6"/>
        <v>0</v>
      </c>
      <c r="Q98" s="33">
        <f t="shared" si="7"/>
        <v>0</v>
      </c>
      <c r="R98" s="30"/>
    </row>
    <row r="99" spans="1:18" s="20" customFormat="1" x14ac:dyDescent="0.25">
      <c r="A99" s="23" t="s">
        <v>44</v>
      </c>
      <c r="B99" s="1" t="s">
        <v>497</v>
      </c>
      <c r="C99" s="22" t="s">
        <v>313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f t="shared" si="6"/>
        <v>0</v>
      </c>
      <c r="Q99" s="33">
        <f t="shared" si="7"/>
        <v>0</v>
      </c>
      <c r="R99" s="30"/>
    </row>
    <row r="100" spans="1:18" s="20" customFormat="1" x14ac:dyDescent="0.25">
      <c r="A100" s="23" t="s">
        <v>58</v>
      </c>
      <c r="B100" s="1" t="s">
        <v>579</v>
      </c>
      <c r="C100" s="22" t="s">
        <v>313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f t="shared" si="6"/>
        <v>0</v>
      </c>
      <c r="Q100" s="33">
        <f t="shared" si="7"/>
        <v>0</v>
      </c>
      <c r="R100" s="30"/>
    </row>
    <row r="101" spans="1:18" s="20" customFormat="1" x14ac:dyDescent="0.25">
      <c r="A101" s="23" t="s">
        <v>90</v>
      </c>
      <c r="B101" s="7" t="s">
        <v>211</v>
      </c>
      <c r="C101" s="22" t="s">
        <v>313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f t="shared" si="6"/>
        <v>0</v>
      </c>
      <c r="Q101" s="33">
        <f t="shared" si="7"/>
        <v>0</v>
      </c>
      <c r="R101" s="30"/>
    </row>
    <row r="102" spans="1:18" s="20" customFormat="1" x14ac:dyDescent="0.25">
      <c r="A102" s="23" t="s">
        <v>59</v>
      </c>
      <c r="B102" s="5" t="s">
        <v>498</v>
      </c>
      <c r="C102" s="22" t="s">
        <v>313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f t="shared" si="6"/>
        <v>0</v>
      </c>
      <c r="Q102" s="33">
        <f t="shared" si="7"/>
        <v>0</v>
      </c>
      <c r="R102" s="30"/>
    </row>
    <row r="103" spans="1:18" s="20" customFormat="1" x14ac:dyDescent="0.25">
      <c r="A103" s="23" t="s">
        <v>662</v>
      </c>
      <c r="B103" s="1" t="s">
        <v>661</v>
      </c>
      <c r="C103" s="22" t="s">
        <v>313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f t="shared" si="6"/>
        <v>0</v>
      </c>
      <c r="Q103" s="33">
        <f t="shared" si="7"/>
        <v>0</v>
      </c>
      <c r="R103" s="30"/>
    </row>
    <row r="104" spans="1:18" s="20" customFormat="1" x14ac:dyDescent="0.25">
      <c r="A104" s="23" t="s">
        <v>682</v>
      </c>
      <c r="B104" s="1" t="s">
        <v>663</v>
      </c>
      <c r="C104" s="22" t="s">
        <v>313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f t="shared" si="6"/>
        <v>0</v>
      </c>
      <c r="Q104" s="33">
        <f t="shared" si="7"/>
        <v>0</v>
      </c>
      <c r="R104" s="30"/>
    </row>
    <row r="105" spans="1:18" s="20" customFormat="1" x14ac:dyDescent="0.25">
      <c r="A105" s="23" t="s">
        <v>45</v>
      </c>
      <c r="B105" s="6" t="s">
        <v>577</v>
      </c>
      <c r="C105" s="22" t="s">
        <v>313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f t="shared" si="6"/>
        <v>0</v>
      </c>
      <c r="Q105" s="33">
        <f t="shared" si="7"/>
        <v>0</v>
      </c>
      <c r="R105" s="30"/>
    </row>
    <row r="106" spans="1:18" s="20" customFormat="1" x14ac:dyDescent="0.25">
      <c r="A106" s="23" t="s">
        <v>91</v>
      </c>
      <c r="B106" s="5" t="s">
        <v>499</v>
      </c>
      <c r="C106" s="22" t="s">
        <v>313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f t="shared" si="6"/>
        <v>0</v>
      </c>
      <c r="Q106" s="33">
        <f t="shared" si="7"/>
        <v>0</v>
      </c>
      <c r="R106" s="30"/>
    </row>
    <row r="107" spans="1:18" s="20" customFormat="1" x14ac:dyDescent="0.25">
      <c r="A107" s="23" t="s">
        <v>92</v>
      </c>
      <c r="B107" s="5" t="s">
        <v>500</v>
      </c>
      <c r="C107" s="22" t="s">
        <v>313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f t="shared" si="6"/>
        <v>0</v>
      </c>
      <c r="Q107" s="33">
        <f t="shared" si="7"/>
        <v>0</v>
      </c>
      <c r="R107" s="30"/>
    </row>
    <row r="108" spans="1:18" s="20" customFormat="1" x14ac:dyDescent="0.25">
      <c r="A108" s="23" t="s">
        <v>664</v>
      </c>
      <c r="B108" s="7" t="s">
        <v>691</v>
      </c>
      <c r="C108" s="22" t="s">
        <v>313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f t="shared" si="6"/>
        <v>0</v>
      </c>
      <c r="Q108" s="33">
        <f t="shared" si="7"/>
        <v>0</v>
      </c>
      <c r="R108" s="30"/>
    </row>
    <row r="109" spans="1:18" s="20" customFormat="1" x14ac:dyDescent="0.25">
      <c r="A109" s="23" t="s">
        <v>93</v>
      </c>
      <c r="B109" s="5" t="s">
        <v>580</v>
      </c>
      <c r="C109" s="22" t="s">
        <v>313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f t="shared" si="6"/>
        <v>0</v>
      </c>
      <c r="Q109" s="33">
        <f t="shared" si="7"/>
        <v>0</v>
      </c>
      <c r="R109" s="30"/>
    </row>
    <row r="110" spans="1:18" s="20" customFormat="1" x14ac:dyDescent="0.25">
      <c r="A110" s="23" t="s">
        <v>94</v>
      </c>
      <c r="B110" s="7" t="s">
        <v>212</v>
      </c>
      <c r="C110" s="22" t="s">
        <v>313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f t="shared" si="6"/>
        <v>0</v>
      </c>
      <c r="Q110" s="33">
        <f t="shared" si="7"/>
        <v>0</v>
      </c>
      <c r="R110" s="30"/>
    </row>
    <row r="111" spans="1:18" s="20" customFormat="1" x14ac:dyDescent="0.25">
      <c r="A111" s="23" t="s">
        <v>665</v>
      </c>
      <c r="B111" s="7" t="s">
        <v>666</v>
      </c>
      <c r="C111" s="22" t="s">
        <v>313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f t="shared" si="6"/>
        <v>0</v>
      </c>
      <c r="Q111" s="33">
        <f t="shared" si="7"/>
        <v>0</v>
      </c>
      <c r="R111" s="30"/>
    </row>
    <row r="112" spans="1:18" s="20" customFormat="1" x14ac:dyDescent="0.25">
      <c r="A112" s="23" t="s">
        <v>95</v>
      </c>
      <c r="B112" s="5" t="s">
        <v>501</v>
      </c>
      <c r="C112" s="22" t="s">
        <v>313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f t="shared" si="6"/>
        <v>0</v>
      </c>
      <c r="Q112" s="33">
        <f t="shared" si="7"/>
        <v>0</v>
      </c>
      <c r="R112" s="30"/>
    </row>
    <row r="113" spans="1:18" s="20" customFormat="1" ht="15" customHeight="1" x14ac:dyDescent="0.25">
      <c r="A113" s="23" t="s">
        <v>668</v>
      </c>
      <c r="B113" s="5" t="s">
        <v>667</v>
      </c>
      <c r="C113" s="22" t="s">
        <v>313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f t="shared" si="6"/>
        <v>0</v>
      </c>
      <c r="Q113" s="33">
        <f t="shared" si="7"/>
        <v>0</v>
      </c>
      <c r="R113" s="30"/>
    </row>
    <row r="114" spans="1:18" s="20" customFormat="1" x14ac:dyDescent="0.25">
      <c r="A114" s="23" t="s">
        <v>670</v>
      </c>
      <c r="B114" s="5" t="s">
        <v>669</v>
      </c>
      <c r="C114" s="22" t="s">
        <v>313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f t="shared" si="6"/>
        <v>0</v>
      </c>
      <c r="Q114" s="33">
        <f t="shared" si="7"/>
        <v>0</v>
      </c>
      <c r="R114" s="30"/>
    </row>
    <row r="115" spans="1:18" s="20" customFormat="1" x14ac:dyDescent="0.25">
      <c r="A115" s="23" t="s">
        <v>18</v>
      </c>
      <c r="B115" s="18" t="s">
        <v>722</v>
      </c>
      <c r="C115" s="22" t="s">
        <v>313</v>
      </c>
      <c r="D115" s="33">
        <v>-14.364072726666667</v>
      </c>
      <c r="E115" s="33">
        <v>-11.943716938333324</v>
      </c>
      <c r="F115" s="33">
        <v>0</v>
      </c>
      <c r="G115" s="33">
        <v>-23.070642758333335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f t="shared" si="6"/>
        <v>0</v>
      </c>
      <c r="Q115" s="33">
        <f t="shared" si="7"/>
        <v>0</v>
      </c>
      <c r="R115" s="30"/>
    </row>
    <row r="116" spans="1:18" s="20" customFormat="1" x14ac:dyDescent="0.25">
      <c r="A116" s="23" t="s">
        <v>48</v>
      </c>
      <c r="B116" s="4" t="s">
        <v>572</v>
      </c>
      <c r="C116" s="22" t="s">
        <v>313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f t="shared" si="6"/>
        <v>0</v>
      </c>
      <c r="Q116" s="33">
        <f t="shared" si="7"/>
        <v>0</v>
      </c>
      <c r="R116" s="30"/>
    </row>
    <row r="117" spans="1:18" s="20" customFormat="1" ht="31.5" x14ac:dyDescent="0.25">
      <c r="A117" s="23" t="s">
        <v>449</v>
      </c>
      <c r="B117" s="1" t="s">
        <v>462</v>
      </c>
      <c r="C117" s="22" t="s">
        <v>313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f t="shared" si="6"/>
        <v>0</v>
      </c>
      <c r="Q117" s="33">
        <f t="shared" si="7"/>
        <v>0</v>
      </c>
      <c r="R117" s="30"/>
    </row>
    <row r="118" spans="1:18" s="20" customFormat="1" ht="31.5" x14ac:dyDescent="0.25">
      <c r="A118" s="23" t="s">
        <v>450</v>
      </c>
      <c r="B118" s="1" t="s">
        <v>463</v>
      </c>
      <c r="C118" s="22" t="s">
        <v>313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f t="shared" si="6"/>
        <v>0</v>
      </c>
      <c r="Q118" s="33">
        <f t="shared" si="7"/>
        <v>0</v>
      </c>
      <c r="R118" s="30"/>
    </row>
    <row r="119" spans="1:18" s="20" customFormat="1" ht="31.5" x14ac:dyDescent="0.25">
      <c r="A119" s="23" t="s">
        <v>545</v>
      </c>
      <c r="B119" s="1" t="s">
        <v>448</v>
      </c>
      <c r="C119" s="22" t="s">
        <v>313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f t="shared" si="6"/>
        <v>0</v>
      </c>
      <c r="Q119" s="33">
        <f t="shared" si="7"/>
        <v>0</v>
      </c>
      <c r="R119" s="30"/>
    </row>
    <row r="120" spans="1:18" s="20" customFormat="1" x14ac:dyDescent="0.25">
      <c r="A120" s="23" t="s">
        <v>49</v>
      </c>
      <c r="B120" s="3" t="s">
        <v>609</v>
      </c>
      <c r="C120" s="22" t="s">
        <v>313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f t="shared" si="6"/>
        <v>0</v>
      </c>
      <c r="Q120" s="33">
        <f t="shared" si="7"/>
        <v>0</v>
      </c>
      <c r="R120" s="30"/>
    </row>
    <row r="121" spans="1:18" s="20" customFormat="1" x14ac:dyDescent="0.25">
      <c r="A121" s="23" t="s">
        <v>321</v>
      </c>
      <c r="B121" s="3" t="s">
        <v>502</v>
      </c>
      <c r="C121" s="22" t="s">
        <v>313</v>
      </c>
      <c r="D121" s="33">
        <v>-14.364072726666667</v>
      </c>
      <c r="E121" s="33">
        <v>-11.943716938333324</v>
      </c>
      <c r="F121" s="33">
        <v>0</v>
      </c>
      <c r="G121" s="33">
        <v>-23.070642758333335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f t="shared" si="6"/>
        <v>0</v>
      </c>
      <c r="Q121" s="33">
        <f t="shared" si="7"/>
        <v>0</v>
      </c>
      <c r="R121" s="30"/>
    </row>
    <row r="122" spans="1:18" s="20" customFormat="1" x14ac:dyDescent="0.25">
      <c r="A122" s="23" t="s">
        <v>322</v>
      </c>
      <c r="B122" s="3" t="s">
        <v>610</v>
      </c>
      <c r="C122" s="22" t="s">
        <v>313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f t="shared" si="6"/>
        <v>0</v>
      </c>
      <c r="Q122" s="33">
        <f t="shared" si="7"/>
        <v>0</v>
      </c>
      <c r="R122" s="30"/>
    </row>
    <row r="123" spans="1:18" s="20" customFormat="1" x14ac:dyDescent="0.25">
      <c r="A123" s="23" t="s">
        <v>323</v>
      </c>
      <c r="B123" s="3" t="s">
        <v>503</v>
      </c>
      <c r="C123" s="22" t="s">
        <v>313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f t="shared" si="6"/>
        <v>0</v>
      </c>
      <c r="Q123" s="33">
        <f t="shared" si="7"/>
        <v>0</v>
      </c>
      <c r="R123" s="30"/>
    </row>
    <row r="124" spans="1:18" s="20" customFormat="1" x14ac:dyDescent="0.25">
      <c r="A124" s="23" t="s">
        <v>324</v>
      </c>
      <c r="B124" s="3" t="s">
        <v>504</v>
      </c>
      <c r="C124" s="22" t="s">
        <v>313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f t="shared" si="6"/>
        <v>0</v>
      </c>
      <c r="Q124" s="33">
        <f t="shared" si="7"/>
        <v>0</v>
      </c>
      <c r="R124" s="30"/>
    </row>
    <row r="125" spans="1:18" s="20" customFormat="1" x14ac:dyDescent="0.25">
      <c r="A125" s="23" t="s">
        <v>325</v>
      </c>
      <c r="B125" s="3" t="s">
        <v>617</v>
      </c>
      <c r="C125" s="22" t="s">
        <v>313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f t="shared" si="6"/>
        <v>0</v>
      </c>
      <c r="Q125" s="33">
        <f t="shared" si="7"/>
        <v>0</v>
      </c>
      <c r="R125" s="30"/>
    </row>
    <row r="126" spans="1:18" s="20" customFormat="1" ht="31.5" x14ac:dyDescent="0.25">
      <c r="A126" s="23" t="s">
        <v>326</v>
      </c>
      <c r="B126" s="4" t="s">
        <v>382</v>
      </c>
      <c r="C126" s="22" t="s">
        <v>313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f t="shared" si="6"/>
        <v>0</v>
      </c>
      <c r="Q126" s="33">
        <f t="shared" si="7"/>
        <v>0</v>
      </c>
      <c r="R126" s="30"/>
    </row>
    <row r="127" spans="1:18" s="20" customFormat="1" x14ac:dyDescent="0.25">
      <c r="A127" s="23" t="s">
        <v>546</v>
      </c>
      <c r="B127" s="5" t="s">
        <v>208</v>
      </c>
      <c r="C127" s="22" t="s">
        <v>313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f t="shared" si="6"/>
        <v>0</v>
      </c>
      <c r="Q127" s="33">
        <f t="shared" si="7"/>
        <v>0</v>
      </c>
      <c r="R127" s="30"/>
    </row>
    <row r="128" spans="1:18" s="20" customFormat="1" x14ac:dyDescent="0.25">
      <c r="A128" s="23" t="s">
        <v>547</v>
      </c>
      <c r="B128" s="5" t="s">
        <v>196</v>
      </c>
      <c r="C128" s="22" t="s">
        <v>313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f t="shared" si="6"/>
        <v>0</v>
      </c>
      <c r="Q128" s="33">
        <f t="shared" si="7"/>
        <v>0</v>
      </c>
      <c r="R128" s="30"/>
    </row>
    <row r="129" spans="1:18" s="20" customFormat="1" x14ac:dyDescent="0.25">
      <c r="A129" s="23" t="s">
        <v>327</v>
      </c>
      <c r="B129" s="3" t="s">
        <v>505</v>
      </c>
      <c r="C129" s="22" t="s">
        <v>313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f t="shared" si="6"/>
        <v>0</v>
      </c>
      <c r="Q129" s="33">
        <f t="shared" si="7"/>
        <v>0</v>
      </c>
      <c r="R129" s="30"/>
    </row>
    <row r="130" spans="1:18" s="20" customFormat="1" x14ac:dyDescent="0.25">
      <c r="A130" s="23" t="s">
        <v>19</v>
      </c>
      <c r="B130" s="18" t="s">
        <v>581</v>
      </c>
      <c r="C130" s="22" t="s">
        <v>313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f t="shared" si="6"/>
        <v>0</v>
      </c>
      <c r="Q130" s="33">
        <f t="shared" si="7"/>
        <v>0</v>
      </c>
      <c r="R130" s="30"/>
    </row>
    <row r="131" spans="1:18" s="20" customFormat="1" x14ac:dyDescent="0.25">
      <c r="A131" s="23" t="s">
        <v>15</v>
      </c>
      <c r="B131" s="3" t="s">
        <v>572</v>
      </c>
      <c r="C131" s="22" t="s">
        <v>313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f t="shared" si="6"/>
        <v>0</v>
      </c>
      <c r="Q131" s="33">
        <f t="shared" si="7"/>
        <v>0</v>
      </c>
      <c r="R131" s="30"/>
    </row>
    <row r="132" spans="1:18" s="20" customFormat="1" ht="31.5" x14ac:dyDescent="0.25">
      <c r="A132" s="23" t="s">
        <v>569</v>
      </c>
      <c r="B132" s="1" t="s">
        <v>462</v>
      </c>
      <c r="C132" s="22" t="s">
        <v>313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f t="shared" si="6"/>
        <v>0</v>
      </c>
      <c r="Q132" s="33">
        <f t="shared" si="7"/>
        <v>0</v>
      </c>
      <c r="R132" s="30"/>
    </row>
    <row r="133" spans="1:18" s="20" customFormat="1" ht="31.5" x14ac:dyDescent="0.25">
      <c r="A133" s="23" t="s">
        <v>570</v>
      </c>
      <c r="B133" s="1" t="s">
        <v>463</v>
      </c>
      <c r="C133" s="22" t="s">
        <v>313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f t="shared" si="6"/>
        <v>0</v>
      </c>
      <c r="Q133" s="33">
        <f t="shared" si="7"/>
        <v>0</v>
      </c>
      <c r="R133" s="30"/>
    </row>
    <row r="134" spans="1:18" s="20" customFormat="1" ht="31.5" x14ac:dyDescent="0.25">
      <c r="A134" s="23" t="s">
        <v>571</v>
      </c>
      <c r="B134" s="1" t="s">
        <v>448</v>
      </c>
      <c r="C134" s="22" t="s">
        <v>313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f t="shared" si="6"/>
        <v>0</v>
      </c>
      <c r="Q134" s="33">
        <f t="shared" si="7"/>
        <v>0</v>
      </c>
      <c r="R134" s="30"/>
    </row>
    <row r="135" spans="1:18" s="20" customFormat="1" x14ac:dyDescent="0.25">
      <c r="A135" s="23" t="s">
        <v>371</v>
      </c>
      <c r="B135" s="6" t="s">
        <v>618</v>
      </c>
      <c r="C135" s="22" t="s">
        <v>313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f t="shared" si="6"/>
        <v>0</v>
      </c>
      <c r="Q135" s="33">
        <f t="shared" si="7"/>
        <v>0</v>
      </c>
      <c r="R135" s="30"/>
    </row>
    <row r="136" spans="1:18" s="20" customFormat="1" x14ac:dyDescent="0.25">
      <c r="A136" s="23" t="s">
        <v>372</v>
      </c>
      <c r="B136" s="6" t="s">
        <v>379</v>
      </c>
      <c r="C136" s="22" t="s">
        <v>313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f t="shared" si="6"/>
        <v>0</v>
      </c>
      <c r="Q136" s="33">
        <f t="shared" si="7"/>
        <v>0</v>
      </c>
      <c r="R136" s="30"/>
    </row>
    <row r="137" spans="1:18" s="20" customFormat="1" x14ac:dyDescent="0.25">
      <c r="A137" s="23" t="s">
        <v>373</v>
      </c>
      <c r="B137" s="6" t="s">
        <v>612</v>
      </c>
      <c r="C137" s="22" t="s">
        <v>313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f t="shared" si="6"/>
        <v>0</v>
      </c>
      <c r="Q137" s="33">
        <f t="shared" si="7"/>
        <v>0</v>
      </c>
      <c r="R137" s="30"/>
    </row>
    <row r="138" spans="1:18" s="20" customFormat="1" x14ac:dyDescent="0.25">
      <c r="A138" s="23" t="s">
        <v>374</v>
      </c>
      <c r="B138" s="6" t="s">
        <v>380</v>
      </c>
      <c r="C138" s="22" t="s">
        <v>313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f t="shared" si="6"/>
        <v>0</v>
      </c>
      <c r="Q138" s="33">
        <f t="shared" si="7"/>
        <v>0</v>
      </c>
      <c r="R138" s="30"/>
    </row>
    <row r="139" spans="1:18" s="20" customFormat="1" x14ac:dyDescent="0.25">
      <c r="A139" s="23" t="s">
        <v>375</v>
      </c>
      <c r="B139" s="6" t="s">
        <v>381</v>
      </c>
      <c r="C139" s="22" t="s">
        <v>313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f t="shared" si="6"/>
        <v>0</v>
      </c>
      <c r="Q139" s="33">
        <f t="shared" si="7"/>
        <v>0</v>
      </c>
      <c r="R139" s="30"/>
    </row>
    <row r="140" spans="1:18" s="20" customFormat="1" x14ac:dyDescent="0.25">
      <c r="A140" s="23" t="s">
        <v>376</v>
      </c>
      <c r="B140" s="6" t="s">
        <v>619</v>
      </c>
      <c r="C140" s="22" t="s">
        <v>313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f t="shared" si="6"/>
        <v>0</v>
      </c>
      <c r="Q140" s="33">
        <f t="shared" si="7"/>
        <v>0</v>
      </c>
      <c r="R140" s="30"/>
    </row>
    <row r="141" spans="1:18" s="20" customFormat="1" ht="31.5" x14ac:dyDescent="0.25">
      <c r="A141" s="23" t="s">
        <v>377</v>
      </c>
      <c r="B141" s="6" t="s">
        <v>382</v>
      </c>
      <c r="C141" s="22" t="s">
        <v>313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f t="shared" si="6"/>
        <v>0</v>
      </c>
      <c r="Q141" s="33">
        <f t="shared" si="7"/>
        <v>0</v>
      </c>
      <c r="R141" s="30"/>
    </row>
    <row r="142" spans="1:18" s="20" customFormat="1" x14ac:dyDescent="0.25">
      <c r="A142" s="23" t="s">
        <v>548</v>
      </c>
      <c r="B142" s="5" t="s">
        <v>383</v>
      </c>
      <c r="C142" s="22" t="s">
        <v>313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f t="shared" ref="P142:P164" si="8">H142+J142+L142+N142</f>
        <v>0</v>
      </c>
      <c r="Q142" s="33">
        <f t="shared" ref="Q142:Q164" si="9">I142+K142+M142+O142</f>
        <v>0</v>
      </c>
      <c r="R142" s="30"/>
    </row>
    <row r="143" spans="1:18" s="20" customFormat="1" x14ac:dyDescent="0.25">
      <c r="A143" s="23" t="s">
        <v>549</v>
      </c>
      <c r="B143" s="5" t="s">
        <v>196</v>
      </c>
      <c r="C143" s="22" t="s">
        <v>313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f t="shared" si="8"/>
        <v>0</v>
      </c>
      <c r="Q143" s="33">
        <f t="shared" si="9"/>
        <v>0</v>
      </c>
      <c r="R143" s="30"/>
    </row>
    <row r="144" spans="1:18" s="20" customFormat="1" x14ac:dyDescent="0.25">
      <c r="A144" s="23" t="s">
        <v>378</v>
      </c>
      <c r="B144" s="6" t="s">
        <v>384</v>
      </c>
      <c r="C144" s="22" t="s">
        <v>313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f t="shared" si="8"/>
        <v>0</v>
      </c>
      <c r="Q144" s="33">
        <f t="shared" si="9"/>
        <v>0</v>
      </c>
      <c r="R144" s="30"/>
    </row>
    <row r="145" spans="1:18" s="20" customFormat="1" x14ac:dyDescent="0.25">
      <c r="A145" s="23" t="s">
        <v>21</v>
      </c>
      <c r="B145" s="18" t="s">
        <v>625</v>
      </c>
      <c r="C145" s="22" t="s">
        <v>313</v>
      </c>
      <c r="D145" s="33">
        <v>-14.364072726666667</v>
      </c>
      <c r="E145" s="33">
        <v>-11.943716938333324</v>
      </c>
      <c r="F145" s="33">
        <v>0</v>
      </c>
      <c r="G145" s="33">
        <v>-23.070642758333335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f t="shared" si="8"/>
        <v>0</v>
      </c>
      <c r="Q145" s="33">
        <f t="shared" si="9"/>
        <v>0</v>
      </c>
      <c r="R145" s="30"/>
    </row>
    <row r="146" spans="1:18" s="20" customFormat="1" x14ac:dyDescent="0.25">
      <c r="A146" s="23" t="s">
        <v>37</v>
      </c>
      <c r="B146" s="3" t="s">
        <v>572</v>
      </c>
      <c r="C146" s="22" t="s">
        <v>313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f t="shared" si="8"/>
        <v>0</v>
      </c>
      <c r="Q146" s="33">
        <f t="shared" si="9"/>
        <v>0</v>
      </c>
      <c r="R146" s="30"/>
    </row>
    <row r="147" spans="1:18" s="20" customFormat="1" ht="31.5" x14ac:dyDescent="0.25">
      <c r="A147" s="23" t="s">
        <v>464</v>
      </c>
      <c r="B147" s="1" t="s">
        <v>462</v>
      </c>
      <c r="C147" s="22" t="s">
        <v>313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f t="shared" si="8"/>
        <v>0</v>
      </c>
      <c r="Q147" s="33">
        <f t="shared" si="9"/>
        <v>0</v>
      </c>
      <c r="R147" s="30"/>
    </row>
    <row r="148" spans="1:18" s="20" customFormat="1" ht="31.5" x14ac:dyDescent="0.25">
      <c r="A148" s="23" t="s">
        <v>465</v>
      </c>
      <c r="B148" s="1" t="s">
        <v>463</v>
      </c>
      <c r="C148" s="22" t="s">
        <v>313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f t="shared" si="8"/>
        <v>0</v>
      </c>
      <c r="Q148" s="33">
        <f t="shared" si="9"/>
        <v>0</v>
      </c>
      <c r="R148" s="30"/>
    </row>
    <row r="149" spans="1:18" s="20" customFormat="1" ht="31.5" x14ac:dyDescent="0.25">
      <c r="A149" s="23" t="s">
        <v>550</v>
      </c>
      <c r="B149" s="1" t="s">
        <v>448</v>
      </c>
      <c r="C149" s="22" t="s">
        <v>313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f t="shared" si="8"/>
        <v>0</v>
      </c>
      <c r="Q149" s="33">
        <f t="shared" si="9"/>
        <v>0</v>
      </c>
      <c r="R149" s="30"/>
    </row>
    <row r="150" spans="1:18" s="20" customFormat="1" x14ac:dyDescent="0.25">
      <c r="A150" s="23" t="s">
        <v>38</v>
      </c>
      <c r="B150" s="3" t="s">
        <v>609</v>
      </c>
      <c r="C150" s="22" t="s">
        <v>313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f t="shared" si="8"/>
        <v>0</v>
      </c>
      <c r="Q150" s="33">
        <f t="shared" si="9"/>
        <v>0</v>
      </c>
      <c r="R150" s="30"/>
    </row>
    <row r="151" spans="1:18" s="20" customFormat="1" x14ac:dyDescent="0.25">
      <c r="A151" s="23" t="s">
        <v>328</v>
      </c>
      <c r="B151" s="3" t="s">
        <v>502</v>
      </c>
      <c r="C151" s="22" t="s">
        <v>313</v>
      </c>
      <c r="D151" s="33">
        <v>-14.364072726666667</v>
      </c>
      <c r="E151" s="33">
        <v>-11.943716938333324</v>
      </c>
      <c r="F151" s="33">
        <v>0</v>
      </c>
      <c r="G151" s="33">
        <v>-23.070642758333335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f t="shared" si="8"/>
        <v>0</v>
      </c>
      <c r="Q151" s="33">
        <f t="shared" si="9"/>
        <v>0</v>
      </c>
      <c r="R151" s="30"/>
    </row>
    <row r="152" spans="1:18" s="20" customFormat="1" x14ac:dyDescent="0.25">
      <c r="A152" s="23" t="s">
        <v>329</v>
      </c>
      <c r="B152" s="3" t="s">
        <v>610</v>
      </c>
      <c r="C152" s="22" t="s">
        <v>313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f t="shared" si="8"/>
        <v>0</v>
      </c>
      <c r="Q152" s="33">
        <f t="shared" si="9"/>
        <v>0</v>
      </c>
      <c r="R152" s="30"/>
    </row>
    <row r="153" spans="1:18" s="20" customFormat="1" x14ac:dyDescent="0.25">
      <c r="A153" s="23" t="s">
        <v>330</v>
      </c>
      <c r="B153" s="4" t="s">
        <v>503</v>
      </c>
      <c r="C153" s="22" t="s">
        <v>313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f t="shared" si="8"/>
        <v>0</v>
      </c>
      <c r="Q153" s="33">
        <f t="shared" si="9"/>
        <v>0</v>
      </c>
      <c r="R153" s="30"/>
    </row>
    <row r="154" spans="1:18" s="20" customFormat="1" x14ac:dyDescent="0.25">
      <c r="A154" s="23" t="s">
        <v>331</v>
      </c>
      <c r="B154" s="3" t="s">
        <v>504</v>
      </c>
      <c r="C154" s="22" t="s">
        <v>313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f t="shared" si="8"/>
        <v>0</v>
      </c>
      <c r="Q154" s="33">
        <f t="shared" si="9"/>
        <v>0</v>
      </c>
      <c r="R154" s="30"/>
    </row>
    <row r="155" spans="1:18" s="20" customFormat="1" x14ac:dyDescent="0.25">
      <c r="A155" s="23" t="s">
        <v>332</v>
      </c>
      <c r="B155" s="3" t="s">
        <v>617</v>
      </c>
      <c r="C155" s="22" t="s">
        <v>313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f t="shared" si="8"/>
        <v>0</v>
      </c>
      <c r="Q155" s="33">
        <f t="shared" si="9"/>
        <v>0</v>
      </c>
      <c r="R155" s="30"/>
    </row>
    <row r="156" spans="1:18" s="20" customFormat="1" ht="31.5" x14ac:dyDescent="0.25">
      <c r="A156" s="23" t="s">
        <v>333</v>
      </c>
      <c r="B156" s="4" t="s">
        <v>382</v>
      </c>
      <c r="C156" s="22" t="s">
        <v>313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f t="shared" si="8"/>
        <v>0</v>
      </c>
      <c r="Q156" s="33">
        <f t="shared" si="9"/>
        <v>0</v>
      </c>
      <c r="R156" s="30"/>
    </row>
    <row r="157" spans="1:18" s="20" customFormat="1" x14ac:dyDescent="0.25">
      <c r="A157" s="23" t="s">
        <v>551</v>
      </c>
      <c r="B157" s="5" t="s">
        <v>208</v>
      </c>
      <c r="C157" s="22" t="s">
        <v>313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f t="shared" si="8"/>
        <v>0</v>
      </c>
      <c r="Q157" s="33">
        <f t="shared" si="9"/>
        <v>0</v>
      </c>
      <c r="R157" s="30"/>
    </row>
    <row r="158" spans="1:18" s="20" customFormat="1" x14ac:dyDescent="0.25">
      <c r="A158" s="23" t="s">
        <v>552</v>
      </c>
      <c r="B158" s="5" t="s">
        <v>196</v>
      </c>
      <c r="C158" s="22" t="s">
        <v>313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f t="shared" si="8"/>
        <v>0</v>
      </c>
      <c r="Q158" s="33">
        <f t="shared" si="9"/>
        <v>0</v>
      </c>
      <c r="R158" s="30"/>
    </row>
    <row r="159" spans="1:18" s="20" customFormat="1" x14ac:dyDescent="0.25">
      <c r="A159" s="23" t="s">
        <v>334</v>
      </c>
      <c r="B159" s="3" t="s">
        <v>505</v>
      </c>
      <c r="C159" s="22" t="s">
        <v>313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f t="shared" si="8"/>
        <v>0</v>
      </c>
      <c r="Q159" s="33">
        <f t="shared" si="9"/>
        <v>0</v>
      </c>
      <c r="R159" s="30"/>
    </row>
    <row r="160" spans="1:18" s="20" customFormat="1" x14ac:dyDescent="0.25">
      <c r="A160" s="23" t="s">
        <v>22</v>
      </c>
      <c r="B160" s="18" t="s">
        <v>5</v>
      </c>
      <c r="C160" s="22" t="s">
        <v>313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f t="shared" si="8"/>
        <v>0</v>
      </c>
      <c r="Q160" s="33">
        <f t="shared" si="9"/>
        <v>0</v>
      </c>
      <c r="R160" s="30"/>
    </row>
    <row r="161" spans="1:18" s="20" customFormat="1" x14ac:dyDescent="0.25">
      <c r="A161" s="23" t="s">
        <v>40</v>
      </c>
      <c r="B161" s="6" t="s">
        <v>386</v>
      </c>
      <c r="C161" s="22" t="s">
        <v>313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f t="shared" si="8"/>
        <v>0</v>
      </c>
      <c r="Q161" s="33">
        <f t="shared" si="9"/>
        <v>0</v>
      </c>
      <c r="R161" s="30"/>
    </row>
    <row r="162" spans="1:18" s="20" customFormat="1" x14ac:dyDescent="0.25">
      <c r="A162" s="23" t="s">
        <v>41</v>
      </c>
      <c r="B162" s="6" t="s">
        <v>6</v>
      </c>
      <c r="C162" s="22" t="s">
        <v>313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f t="shared" si="8"/>
        <v>0</v>
      </c>
      <c r="Q162" s="33">
        <f t="shared" si="9"/>
        <v>0</v>
      </c>
      <c r="R162" s="30"/>
    </row>
    <row r="163" spans="1:18" s="20" customFormat="1" x14ac:dyDescent="0.25">
      <c r="A163" s="23" t="s">
        <v>52</v>
      </c>
      <c r="B163" s="6" t="s">
        <v>7</v>
      </c>
      <c r="C163" s="22" t="s">
        <v>313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f t="shared" si="8"/>
        <v>0</v>
      </c>
      <c r="Q163" s="33">
        <f t="shared" si="9"/>
        <v>0</v>
      </c>
      <c r="R163" s="30"/>
    </row>
    <row r="164" spans="1:18" s="20" customFormat="1" ht="18" customHeight="1" x14ac:dyDescent="0.25">
      <c r="A164" s="23" t="s">
        <v>671</v>
      </c>
      <c r="B164" s="6" t="s">
        <v>387</v>
      </c>
      <c r="C164" s="22" t="s">
        <v>313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f t="shared" si="8"/>
        <v>0</v>
      </c>
      <c r="Q164" s="33">
        <f t="shared" si="9"/>
        <v>0</v>
      </c>
      <c r="R164" s="30"/>
    </row>
    <row r="165" spans="1:18" s="20" customFormat="1" ht="18" customHeight="1" x14ac:dyDescent="0.25">
      <c r="A165" s="23" t="s">
        <v>96</v>
      </c>
      <c r="B165" s="18" t="s">
        <v>428</v>
      </c>
      <c r="C165" s="22" t="s">
        <v>81</v>
      </c>
      <c r="D165" s="33" t="s">
        <v>155</v>
      </c>
      <c r="E165" s="33" t="s">
        <v>155</v>
      </c>
      <c r="F165" s="33" t="s">
        <v>155</v>
      </c>
      <c r="G165" s="33" t="s">
        <v>155</v>
      </c>
      <c r="H165" s="33" t="s">
        <v>155</v>
      </c>
      <c r="I165" s="33" t="s">
        <v>155</v>
      </c>
      <c r="J165" s="33" t="s">
        <v>155</v>
      </c>
      <c r="K165" s="33" t="s">
        <v>155</v>
      </c>
      <c r="L165" s="33" t="s">
        <v>155</v>
      </c>
      <c r="M165" s="33" t="s">
        <v>155</v>
      </c>
      <c r="N165" s="33" t="s">
        <v>155</v>
      </c>
      <c r="O165" s="33" t="s">
        <v>155</v>
      </c>
      <c r="P165" s="33" t="s">
        <v>155</v>
      </c>
      <c r="Q165" s="33" t="s">
        <v>155</v>
      </c>
      <c r="R165" s="30"/>
    </row>
    <row r="166" spans="1:18" s="20" customFormat="1" ht="37.5" customHeight="1" x14ac:dyDescent="0.25">
      <c r="A166" s="23" t="s">
        <v>97</v>
      </c>
      <c r="B166" s="6" t="s">
        <v>713</v>
      </c>
      <c r="C166" s="22" t="s">
        <v>313</v>
      </c>
      <c r="D166" s="33">
        <f t="shared" ref="D166:E166" si="10">D115+D107+D65</f>
        <v>-9.6893132566666687</v>
      </c>
      <c r="E166" s="33">
        <f t="shared" si="10"/>
        <v>-5.149475178333323</v>
      </c>
      <c r="F166" s="33">
        <f>F115+F107+F65</f>
        <v>4.0584600000000002</v>
      </c>
      <c r="G166" s="33">
        <f t="shared" ref="G166" si="11">G115+G107+G65</f>
        <v>-17.531554568333334</v>
      </c>
      <c r="H166" s="33">
        <f t="shared" ref="H166:O166" si="12">H115+H107+H65</f>
        <v>4.4464100000000002</v>
      </c>
      <c r="I166" s="33">
        <f t="shared" si="12"/>
        <v>4.4464100000000002</v>
      </c>
      <c r="J166" s="33">
        <f t="shared" si="12"/>
        <v>4.4464100000000002</v>
      </c>
      <c r="K166" s="33">
        <f t="shared" si="12"/>
        <v>6.1079699999999999</v>
      </c>
      <c r="L166" s="33">
        <f t="shared" si="12"/>
        <v>4.4464100000000002</v>
      </c>
      <c r="M166" s="33">
        <f t="shared" si="12"/>
        <v>6.1079699999999999</v>
      </c>
      <c r="N166" s="33">
        <f t="shared" si="12"/>
        <v>6.1079699999999999</v>
      </c>
      <c r="O166" s="33">
        <f t="shared" si="12"/>
        <v>6.1079699999999999</v>
      </c>
      <c r="P166" s="33">
        <f t="shared" ref="P166:P171" si="13">H166+J166+L166+N166</f>
        <v>19.447200000000002</v>
      </c>
      <c r="Q166" s="33">
        <f t="shared" ref="Q166:Q171" si="14">I166+K166+M166+O166</f>
        <v>22.770319999999998</v>
      </c>
      <c r="R166" s="30"/>
    </row>
    <row r="167" spans="1:18" s="20" customFormat="1" ht="18" customHeight="1" x14ac:dyDescent="0.25">
      <c r="A167" s="23" t="s">
        <v>98</v>
      </c>
      <c r="B167" s="6" t="s">
        <v>582</v>
      </c>
      <c r="C167" s="22" t="s">
        <v>313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f t="shared" si="13"/>
        <v>0</v>
      </c>
      <c r="Q167" s="33">
        <f t="shared" si="14"/>
        <v>0</v>
      </c>
      <c r="R167" s="30"/>
    </row>
    <row r="168" spans="1:18" s="20" customFormat="1" ht="18" customHeight="1" x14ac:dyDescent="0.25">
      <c r="A168" s="23" t="s">
        <v>488</v>
      </c>
      <c r="B168" s="1" t="s">
        <v>509</v>
      </c>
      <c r="C168" s="22" t="s">
        <v>313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f t="shared" si="13"/>
        <v>0</v>
      </c>
      <c r="Q168" s="33">
        <f t="shared" si="14"/>
        <v>0</v>
      </c>
      <c r="R168" s="30"/>
    </row>
    <row r="169" spans="1:18" s="20" customFormat="1" ht="18" customHeight="1" x14ac:dyDescent="0.25">
      <c r="A169" s="23" t="s">
        <v>201</v>
      </c>
      <c r="B169" s="6" t="s">
        <v>626</v>
      </c>
      <c r="C169" s="22" t="s">
        <v>313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f t="shared" si="13"/>
        <v>0</v>
      </c>
      <c r="Q169" s="33">
        <f t="shared" si="14"/>
        <v>0</v>
      </c>
      <c r="R169" s="30"/>
    </row>
    <row r="170" spans="1:18" s="20" customFormat="1" ht="18" customHeight="1" x14ac:dyDescent="0.25">
      <c r="A170" s="23" t="s">
        <v>489</v>
      </c>
      <c r="B170" s="1" t="s">
        <v>510</v>
      </c>
      <c r="C170" s="22" t="s">
        <v>313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f t="shared" si="13"/>
        <v>0</v>
      </c>
      <c r="Q170" s="33">
        <f t="shared" si="14"/>
        <v>0</v>
      </c>
      <c r="R170" s="30"/>
    </row>
    <row r="171" spans="1:18" s="20" customFormat="1" ht="31.5" x14ac:dyDescent="0.25">
      <c r="A171" s="23" t="s">
        <v>202</v>
      </c>
      <c r="B171" s="6" t="s">
        <v>712</v>
      </c>
      <c r="C171" s="22" t="s">
        <v>81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f t="shared" si="13"/>
        <v>0</v>
      </c>
      <c r="Q171" s="33">
        <f t="shared" si="14"/>
        <v>0</v>
      </c>
      <c r="R171" s="30"/>
    </row>
    <row r="172" spans="1:18" s="20" customFormat="1" ht="18.75" x14ac:dyDescent="0.25">
      <c r="A172" s="54" t="s">
        <v>700</v>
      </c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</row>
    <row r="173" spans="1:18" s="20" customFormat="1" ht="22.9" customHeight="1" x14ac:dyDescent="0.25">
      <c r="A173" s="23" t="s">
        <v>99</v>
      </c>
      <c r="B173" s="18" t="s">
        <v>583</v>
      </c>
      <c r="C173" s="22" t="s">
        <v>313</v>
      </c>
      <c r="D173" s="33">
        <v>23.624108633333332</v>
      </c>
      <c r="E173" s="33">
        <v>39.240839791666673</v>
      </c>
      <c r="F173" s="33">
        <v>41.440754277700002</v>
      </c>
      <c r="G173" s="33">
        <v>40.772667241666667</v>
      </c>
      <c r="H173" s="33">
        <v>50.012450000000001</v>
      </c>
      <c r="I173" s="33">
        <v>50.012450000000001</v>
      </c>
      <c r="J173" s="33">
        <v>42.18929</v>
      </c>
      <c r="K173" s="33">
        <v>82.033083479194801</v>
      </c>
      <c r="L173" s="33">
        <v>42.123939999999997</v>
      </c>
      <c r="M173" s="33">
        <v>61.384676026022802</v>
      </c>
      <c r="N173" s="33">
        <v>59.867883778854441</v>
      </c>
      <c r="O173" s="33">
        <v>59.867883778854441</v>
      </c>
      <c r="P173" s="33">
        <f t="shared" ref="P173:P223" si="15">H173+J173+L173+N173</f>
        <v>194.19356377885444</v>
      </c>
      <c r="Q173" s="33">
        <f t="shared" ref="Q173:Q223" si="16">I173+K173+M173+O173</f>
        <v>253.29809328407202</v>
      </c>
    </row>
    <row r="174" spans="1:18" s="20" customFormat="1" x14ac:dyDescent="0.25">
      <c r="A174" s="23" t="s">
        <v>100</v>
      </c>
      <c r="B174" s="3" t="s">
        <v>572</v>
      </c>
      <c r="C174" s="22" t="s">
        <v>313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f t="shared" si="15"/>
        <v>0</v>
      </c>
      <c r="Q174" s="33">
        <f t="shared" si="16"/>
        <v>0</v>
      </c>
    </row>
    <row r="175" spans="1:18" s="20" customFormat="1" ht="31.5" x14ac:dyDescent="0.25">
      <c r="A175" s="23" t="s">
        <v>451</v>
      </c>
      <c r="B175" s="1" t="s">
        <v>462</v>
      </c>
      <c r="C175" s="22" t="s">
        <v>313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f t="shared" si="15"/>
        <v>0</v>
      </c>
      <c r="Q175" s="33">
        <f t="shared" si="16"/>
        <v>0</v>
      </c>
    </row>
    <row r="176" spans="1:18" s="20" customFormat="1" ht="31.5" x14ac:dyDescent="0.25">
      <c r="A176" s="23" t="s">
        <v>452</v>
      </c>
      <c r="B176" s="1" t="s">
        <v>463</v>
      </c>
      <c r="C176" s="22" t="s">
        <v>313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f t="shared" si="15"/>
        <v>0</v>
      </c>
      <c r="Q176" s="33">
        <f t="shared" si="16"/>
        <v>0</v>
      </c>
    </row>
    <row r="177" spans="1:17" s="20" customFormat="1" ht="31.5" x14ac:dyDescent="0.25">
      <c r="A177" s="23" t="s">
        <v>553</v>
      </c>
      <c r="B177" s="1" t="s">
        <v>448</v>
      </c>
      <c r="C177" s="22" t="s">
        <v>313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f t="shared" si="15"/>
        <v>0</v>
      </c>
      <c r="Q177" s="33">
        <f t="shared" si="16"/>
        <v>0</v>
      </c>
    </row>
    <row r="178" spans="1:17" s="20" customFormat="1" x14ac:dyDescent="0.25">
      <c r="A178" s="23" t="s">
        <v>101</v>
      </c>
      <c r="B178" s="3" t="s">
        <v>609</v>
      </c>
      <c r="C178" s="22" t="s">
        <v>313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f t="shared" si="15"/>
        <v>0</v>
      </c>
      <c r="Q178" s="33">
        <f t="shared" si="16"/>
        <v>0</v>
      </c>
    </row>
    <row r="179" spans="1:17" s="20" customFormat="1" x14ac:dyDescent="0.25">
      <c r="A179" s="23" t="s">
        <v>213</v>
      </c>
      <c r="B179" s="3" t="s">
        <v>502</v>
      </c>
      <c r="C179" s="22" t="s">
        <v>313</v>
      </c>
      <c r="D179" s="33">
        <v>23.624108633333332</v>
      </c>
      <c r="E179" s="33">
        <v>39.240839791666673</v>
      </c>
      <c r="F179" s="33">
        <v>41.440754277700002</v>
      </c>
      <c r="G179" s="33">
        <v>40.772667241666667</v>
      </c>
      <c r="H179" s="33">
        <v>50.012450000000001</v>
      </c>
      <c r="I179" s="33">
        <v>50.012450000000001</v>
      </c>
      <c r="J179" s="33">
        <v>42.18929</v>
      </c>
      <c r="K179" s="33">
        <v>82.033083479194801</v>
      </c>
      <c r="L179" s="33">
        <v>42.123939999999997</v>
      </c>
      <c r="M179" s="33">
        <v>61.384676026022802</v>
      </c>
      <c r="N179" s="33">
        <v>59.867883778854441</v>
      </c>
      <c r="O179" s="33">
        <v>59.867883778854441</v>
      </c>
      <c r="P179" s="33">
        <f t="shared" si="15"/>
        <v>194.19356377885444</v>
      </c>
      <c r="Q179" s="33">
        <f t="shared" si="16"/>
        <v>253.29809328407202</v>
      </c>
    </row>
    <row r="180" spans="1:17" s="20" customFormat="1" x14ac:dyDescent="0.25">
      <c r="A180" s="23" t="s">
        <v>335</v>
      </c>
      <c r="B180" s="3" t="s">
        <v>610</v>
      </c>
      <c r="C180" s="22" t="s">
        <v>313</v>
      </c>
      <c r="D180" s="33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f t="shared" si="15"/>
        <v>0</v>
      </c>
      <c r="Q180" s="33">
        <f t="shared" si="16"/>
        <v>0</v>
      </c>
    </row>
    <row r="181" spans="1:17" s="20" customFormat="1" x14ac:dyDescent="0.25">
      <c r="A181" s="23" t="s">
        <v>336</v>
      </c>
      <c r="B181" s="3" t="s">
        <v>503</v>
      </c>
      <c r="C181" s="22" t="s">
        <v>313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f t="shared" si="15"/>
        <v>0</v>
      </c>
      <c r="Q181" s="33">
        <f t="shared" si="16"/>
        <v>0</v>
      </c>
    </row>
    <row r="182" spans="1:17" s="20" customFormat="1" x14ac:dyDescent="0.25">
      <c r="A182" s="23" t="s">
        <v>337</v>
      </c>
      <c r="B182" s="3" t="s">
        <v>504</v>
      </c>
      <c r="C182" s="22" t="s">
        <v>313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f t="shared" si="15"/>
        <v>0</v>
      </c>
      <c r="Q182" s="33">
        <f t="shared" si="16"/>
        <v>0</v>
      </c>
    </row>
    <row r="183" spans="1:17" s="20" customFormat="1" x14ac:dyDescent="0.25">
      <c r="A183" s="23" t="s">
        <v>338</v>
      </c>
      <c r="B183" s="3" t="s">
        <v>617</v>
      </c>
      <c r="C183" s="22" t="s">
        <v>313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f t="shared" si="15"/>
        <v>0</v>
      </c>
      <c r="Q183" s="33">
        <f t="shared" si="16"/>
        <v>0</v>
      </c>
    </row>
    <row r="184" spans="1:17" s="20" customFormat="1" ht="31.5" x14ac:dyDescent="0.25">
      <c r="A184" s="23" t="s">
        <v>339</v>
      </c>
      <c r="B184" s="4" t="s">
        <v>382</v>
      </c>
      <c r="C184" s="22" t="s">
        <v>313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f t="shared" si="15"/>
        <v>0</v>
      </c>
      <c r="Q184" s="33">
        <f t="shared" si="16"/>
        <v>0</v>
      </c>
    </row>
    <row r="185" spans="1:17" s="20" customFormat="1" x14ac:dyDescent="0.25">
      <c r="A185" s="23" t="s">
        <v>554</v>
      </c>
      <c r="B185" s="5" t="s">
        <v>208</v>
      </c>
      <c r="C185" s="22" t="s">
        <v>313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f t="shared" si="15"/>
        <v>0</v>
      </c>
      <c r="Q185" s="33">
        <f t="shared" si="16"/>
        <v>0</v>
      </c>
    </row>
    <row r="186" spans="1:17" s="20" customFormat="1" x14ac:dyDescent="0.25">
      <c r="A186" s="23" t="s">
        <v>555</v>
      </c>
      <c r="B186" s="5" t="s">
        <v>196</v>
      </c>
      <c r="C186" s="22" t="s">
        <v>313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f t="shared" si="15"/>
        <v>0</v>
      </c>
      <c r="Q186" s="33">
        <f t="shared" si="16"/>
        <v>0</v>
      </c>
    </row>
    <row r="187" spans="1:17" s="20" customFormat="1" ht="31.5" x14ac:dyDescent="0.25">
      <c r="A187" s="23" t="s">
        <v>340</v>
      </c>
      <c r="B187" s="6" t="s">
        <v>584</v>
      </c>
      <c r="C187" s="22" t="s">
        <v>313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f t="shared" si="15"/>
        <v>0</v>
      </c>
      <c r="Q187" s="33">
        <f t="shared" si="16"/>
        <v>0</v>
      </c>
    </row>
    <row r="188" spans="1:17" s="20" customFormat="1" x14ac:dyDescent="0.25">
      <c r="A188" s="23" t="s">
        <v>453</v>
      </c>
      <c r="B188" s="1" t="s">
        <v>486</v>
      </c>
      <c r="C188" s="22" t="s">
        <v>313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f t="shared" si="15"/>
        <v>0</v>
      </c>
      <c r="Q188" s="33">
        <f t="shared" si="16"/>
        <v>0</v>
      </c>
    </row>
    <row r="189" spans="1:17" s="20" customFormat="1" x14ac:dyDescent="0.25">
      <c r="A189" s="23" t="s">
        <v>454</v>
      </c>
      <c r="B189" s="1" t="s">
        <v>487</v>
      </c>
      <c r="C189" s="22" t="s">
        <v>313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f t="shared" si="15"/>
        <v>0</v>
      </c>
      <c r="Q189" s="33">
        <f t="shared" si="16"/>
        <v>0</v>
      </c>
    </row>
    <row r="190" spans="1:17" s="20" customFormat="1" x14ac:dyDescent="0.25">
      <c r="A190" s="23" t="s">
        <v>341</v>
      </c>
      <c r="B190" s="3" t="s">
        <v>505</v>
      </c>
      <c r="C190" s="22" t="s">
        <v>313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f t="shared" si="15"/>
        <v>0</v>
      </c>
      <c r="Q190" s="33">
        <f t="shared" si="16"/>
        <v>0</v>
      </c>
    </row>
    <row r="191" spans="1:17" s="20" customFormat="1" x14ac:dyDescent="0.25">
      <c r="A191" s="23" t="s">
        <v>102</v>
      </c>
      <c r="B191" s="18" t="s">
        <v>585</v>
      </c>
      <c r="C191" s="22" t="s">
        <v>313</v>
      </c>
      <c r="D191" s="33">
        <f t="shared" ref="D191:G191" si="17">D193+D200+D201+D202+D204+D205+D206+D208</f>
        <v>33.313421890000001</v>
      </c>
      <c r="E191" s="33">
        <f t="shared" si="17"/>
        <v>44.390314969999991</v>
      </c>
      <c r="F191" s="33">
        <f t="shared" si="17"/>
        <v>37.382294277699998</v>
      </c>
      <c r="G191" s="33">
        <f t="shared" si="17"/>
        <v>58.304221810000001</v>
      </c>
      <c r="H191" s="33">
        <f t="shared" ref="H191:O191" si="18">H193+H200+H201+H202+H204+H205+H206+H208</f>
        <v>45.566040000000001</v>
      </c>
      <c r="I191" s="33">
        <f t="shared" si="18"/>
        <v>45.566040000000001</v>
      </c>
      <c r="J191" s="33">
        <f t="shared" si="18"/>
        <v>37.742879999999992</v>
      </c>
      <c r="K191" s="33">
        <f t="shared" si="18"/>
        <v>75.925113479194806</v>
      </c>
      <c r="L191" s="33">
        <f t="shared" si="18"/>
        <v>37.677530000000004</v>
      </c>
      <c r="M191" s="33">
        <f t="shared" si="18"/>
        <v>55.276706026022808</v>
      </c>
      <c r="N191" s="33">
        <f t="shared" si="18"/>
        <v>53.75991377885444</v>
      </c>
      <c r="O191" s="33">
        <f t="shared" si="18"/>
        <v>53.75991377885444</v>
      </c>
      <c r="P191" s="33">
        <f t="shared" si="15"/>
        <v>174.74636377885446</v>
      </c>
      <c r="Q191" s="33">
        <f t="shared" si="16"/>
        <v>230.52777328407205</v>
      </c>
    </row>
    <row r="192" spans="1:17" s="20" customFormat="1" x14ac:dyDescent="0.25">
      <c r="A192" s="23" t="s">
        <v>103</v>
      </c>
      <c r="B192" s="6" t="s">
        <v>429</v>
      </c>
      <c r="C192" s="22" t="s">
        <v>313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f t="shared" si="15"/>
        <v>0</v>
      </c>
      <c r="Q192" s="33">
        <f t="shared" si="16"/>
        <v>0</v>
      </c>
    </row>
    <row r="193" spans="1:17" s="20" customFormat="1" x14ac:dyDescent="0.25">
      <c r="A193" s="23" t="s">
        <v>104</v>
      </c>
      <c r="B193" s="6" t="s">
        <v>586</v>
      </c>
      <c r="C193" s="22" t="s">
        <v>313</v>
      </c>
      <c r="D193" s="33">
        <f t="shared" ref="D193:G193" si="19">D196</f>
        <v>4.7898638699999996</v>
      </c>
      <c r="E193" s="33">
        <f t="shared" si="19"/>
        <v>4.7019041500000007</v>
      </c>
      <c r="F193" s="33">
        <f t="shared" si="19"/>
        <v>6.2939499999999997</v>
      </c>
      <c r="G193" s="33">
        <f t="shared" si="19"/>
        <v>4.8368153600000001</v>
      </c>
      <c r="H193" s="33">
        <f t="shared" ref="H193:O193" si="20">H196</f>
        <v>5.9684499999999998</v>
      </c>
      <c r="I193" s="33">
        <f t="shared" si="20"/>
        <v>5.9684499999999998</v>
      </c>
      <c r="J193" s="33">
        <f t="shared" si="20"/>
        <v>6.2191200000000002</v>
      </c>
      <c r="K193" s="33">
        <f t="shared" si="20"/>
        <v>6.0322300000000002</v>
      </c>
      <c r="L193" s="33">
        <f t="shared" si="20"/>
        <v>6.4678899999999997</v>
      </c>
      <c r="M193" s="33">
        <f t="shared" si="20"/>
        <v>6.2735192000000009</v>
      </c>
      <c r="N193" s="33">
        <f t="shared" si="20"/>
        <v>6.5244599680000013</v>
      </c>
      <c r="O193" s="33">
        <f t="shared" si="20"/>
        <v>6.5244599680000013</v>
      </c>
      <c r="P193" s="33">
        <f t="shared" si="15"/>
        <v>25.179919968000004</v>
      </c>
      <c r="Q193" s="33">
        <f t="shared" si="16"/>
        <v>24.798659168</v>
      </c>
    </row>
    <row r="194" spans="1:17" s="20" customFormat="1" x14ac:dyDescent="0.25">
      <c r="A194" s="23" t="s">
        <v>105</v>
      </c>
      <c r="B194" s="1" t="s">
        <v>203</v>
      </c>
      <c r="C194" s="22" t="s">
        <v>313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f t="shared" si="15"/>
        <v>0</v>
      </c>
      <c r="Q194" s="33">
        <f t="shared" si="16"/>
        <v>0</v>
      </c>
    </row>
    <row r="195" spans="1:17" s="20" customFormat="1" x14ac:dyDescent="0.25">
      <c r="A195" s="23" t="s">
        <v>106</v>
      </c>
      <c r="B195" s="1" t="s">
        <v>430</v>
      </c>
      <c r="C195" s="22" t="s">
        <v>313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f t="shared" si="15"/>
        <v>0</v>
      </c>
      <c r="Q195" s="33">
        <f t="shared" si="16"/>
        <v>0</v>
      </c>
    </row>
    <row r="196" spans="1:17" s="20" customFormat="1" x14ac:dyDescent="0.25">
      <c r="A196" s="23" t="s">
        <v>362</v>
      </c>
      <c r="B196" s="1" t="s">
        <v>363</v>
      </c>
      <c r="C196" s="22" t="s">
        <v>313</v>
      </c>
      <c r="D196" s="33">
        <f t="shared" ref="D196:G196" si="21">D52</f>
        <v>4.7898638699999996</v>
      </c>
      <c r="E196" s="33">
        <f t="shared" si="21"/>
        <v>4.7019041500000007</v>
      </c>
      <c r="F196" s="33">
        <f t="shared" si="21"/>
        <v>6.2939499999999997</v>
      </c>
      <c r="G196" s="33">
        <f t="shared" si="21"/>
        <v>4.8368153600000001</v>
      </c>
      <c r="H196" s="33">
        <f t="shared" ref="H196:O196" si="22">H52</f>
        <v>5.9684499999999998</v>
      </c>
      <c r="I196" s="33">
        <f t="shared" si="22"/>
        <v>5.9684499999999998</v>
      </c>
      <c r="J196" s="33">
        <f t="shared" si="22"/>
        <v>6.2191200000000002</v>
      </c>
      <c r="K196" s="33">
        <f t="shared" si="22"/>
        <v>6.0322300000000002</v>
      </c>
      <c r="L196" s="33">
        <f t="shared" si="22"/>
        <v>6.4678899999999997</v>
      </c>
      <c r="M196" s="33">
        <f t="shared" si="22"/>
        <v>6.2735192000000009</v>
      </c>
      <c r="N196" s="33">
        <f t="shared" si="22"/>
        <v>6.5244599680000013</v>
      </c>
      <c r="O196" s="33">
        <f t="shared" si="22"/>
        <v>6.5244599680000013</v>
      </c>
      <c r="P196" s="33">
        <f t="shared" si="15"/>
        <v>25.179919968000004</v>
      </c>
      <c r="Q196" s="33">
        <f t="shared" si="16"/>
        <v>24.798659168</v>
      </c>
    </row>
    <row r="197" spans="1:17" s="20" customFormat="1" ht="31.5" x14ac:dyDescent="0.25">
      <c r="A197" s="23" t="s">
        <v>107</v>
      </c>
      <c r="B197" s="6" t="s">
        <v>466</v>
      </c>
      <c r="C197" s="22" t="s">
        <v>313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f t="shared" si="15"/>
        <v>0</v>
      </c>
      <c r="Q197" s="33">
        <f t="shared" si="16"/>
        <v>0</v>
      </c>
    </row>
    <row r="198" spans="1:17" s="20" customFormat="1" ht="31.5" x14ac:dyDescent="0.25">
      <c r="A198" s="23" t="s">
        <v>214</v>
      </c>
      <c r="B198" s="6" t="s">
        <v>627</v>
      </c>
      <c r="C198" s="22" t="s">
        <v>313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f t="shared" si="15"/>
        <v>0</v>
      </c>
      <c r="Q198" s="33">
        <f t="shared" si="16"/>
        <v>0</v>
      </c>
    </row>
    <row r="199" spans="1:17" s="20" customFormat="1" x14ac:dyDescent="0.25">
      <c r="A199" s="23" t="s">
        <v>215</v>
      </c>
      <c r="B199" s="6" t="s">
        <v>613</v>
      </c>
      <c r="C199" s="22" t="s">
        <v>313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f t="shared" si="15"/>
        <v>0</v>
      </c>
      <c r="Q199" s="33">
        <f t="shared" si="16"/>
        <v>0</v>
      </c>
    </row>
    <row r="200" spans="1:17" s="20" customFormat="1" x14ac:dyDescent="0.25">
      <c r="A200" s="23" t="s">
        <v>216</v>
      </c>
      <c r="B200" s="6" t="s">
        <v>204</v>
      </c>
      <c r="C200" s="22" t="s">
        <v>313</v>
      </c>
      <c r="D200" s="33">
        <v>11.770251119999998</v>
      </c>
      <c r="E200" s="33">
        <v>15.931596259999999</v>
      </c>
      <c r="F200" s="33">
        <v>9.0748799999999985</v>
      </c>
      <c r="G200" s="33">
        <v>15.047140000000001</v>
      </c>
      <c r="H200" s="33">
        <v>9.3768600000000006</v>
      </c>
      <c r="I200" s="33">
        <v>9.3768600000000006</v>
      </c>
      <c r="J200" s="33">
        <v>9.2821499999999997</v>
      </c>
      <c r="K200" s="33">
        <v>12.81676</v>
      </c>
      <c r="L200" s="33">
        <v>9.1707699999999992</v>
      </c>
      <c r="M200" s="33">
        <f>K200*1.04</f>
        <v>13.329430400000001</v>
      </c>
      <c r="N200" s="33">
        <f>M200*1.04</f>
        <v>13.862607616000002</v>
      </c>
      <c r="O200" s="33">
        <f>N200</f>
        <v>13.862607616000002</v>
      </c>
      <c r="P200" s="33">
        <f t="shared" si="15"/>
        <v>41.692387616000005</v>
      </c>
      <c r="Q200" s="33">
        <f t="shared" si="16"/>
        <v>49.385658016000008</v>
      </c>
    </row>
    <row r="201" spans="1:17" s="20" customFormat="1" x14ac:dyDescent="0.25">
      <c r="A201" s="23" t="s">
        <v>217</v>
      </c>
      <c r="B201" s="6" t="s">
        <v>388</v>
      </c>
      <c r="C201" s="22" t="s">
        <v>313</v>
      </c>
      <c r="D201" s="33">
        <v>3.5398613799999996</v>
      </c>
      <c r="E201" s="33">
        <v>4.47240342</v>
      </c>
      <c r="F201" s="33">
        <v>2.6739199999999999</v>
      </c>
      <c r="G201" s="33">
        <v>4.5573686099999957</v>
      </c>
      <c r="H201" s="33">
        <f>H63-H200</f>
        <v>2.8356100000000009</v>
      </c>
      <c r="I201" s="33">
        <f t="shared" ref="I201:O201" si="23">I63-I200</f>
        <v>2.8356100000000009</v>
      </c>
      <c r="J201" s="33">
        <f t="shared" si="23"/>
        <v>2.7957837140000006</v>
      </c>
      <c r="K201" s="33">
        <f t="shared" si="23"/>
        <v>3.8604088324848309</v>
      </c>
      <c r="L201" s="33">
        <f t="shared" si="23"/>
        <v>2.7622378694320009</v>
      </c>
      <c r="M201" s="33">
        <f t="shared" si="23"/>
        <v>4.0148251857842236</v>
      </c>
      <c r="N201" s="33">
        <f t="shared" si="23"/>
        <v>4.1754181932155916</v>
      </c>
      <c r="O201" s="33">
        <f t="shared" si="23"/>
        <v>4.1754181932155916</v>
      </c>
      <c r="P201" s="33">
        <f t="shared" si="15"/>
        <v>12.569049776647594</v>
      </c>
      <c r="Q201" s="33">
        <f t="shared" si="16"/>
        <v>14.886262211484647</v>
      </c>
    </row>
    <row r="202" spans="1:17" s="20" customFormat="1" x14ac:dyDescent="0.25">
      <c r="A202" s="23" t="s">
        <v>355</v>
      </c>
      <c r="B202" s="6" t="s">
        <v>587</v>
      </c>
      <c r="C202" s="22" t="s">
        <v>313</v>
      </c>
      <c r="D202" s="33">
        <f t="shared" ref="D202:G202" si="24">D70</f>
        <v>0.70505803</v>
      </c>
      <c r="E202" s="33">
        <f t="shared" si="24"/>
        <v>0.90280341999999991</v>
      </c>
      <c r="F202" s="33">
        <f t="shared" si="24"/>
        <v>1.45723</v>
      </c>
      <c r="G202" s="33">
        <f t="shared" si="24"/>
        <v>1.6015131395200002</v>
      </c>
      <c r="H202" s="33">
        <f t="shared" ref="H202:O202" si="25">H70</f>
        <v>1.5217000000000001</v>
      </c>
      <c r="I202" s="33">
        <f t="shared" si="25"/>
        <v>1.5217000000000001</v>
      </c>
      <c r="J202" s="33">
        <f t="shared" si="25"/>
        <v>1.5217000000000001</v>
      </c>
      <c r="K202" s="33">
        <f t="shared" si="25"/>
        <v>1.42387</v>
      </c>
      <c r="L202" s="33">
        <f t="shared" si="25"/>
        <v>1.5217000000000001</v>
      </c>
      <c r="M202" s="33">
        <f t="shared" si="25"/>
        <v>1.42387</v>
      </c>
      <c r="N202" s="33">
        <f t="shared" si="25"/>
        <v>1.5217000000000001</v>
      </c>
      <c r="O202" s="33">
        <f t="shared" si="25"/>
        <v>1.5217000000000001</v>
      </c>
      <c r="P202" s="33">
        <f t="shared" si="15"/>
        <v>6.0868000000000002</v>
      </c>
      <c r="Q202" s="33">
        <f t="shared" si="16"/>
        <v>5.89114</v>
      </c>
    </row>
    <row r="203" spans="1:17" s="20" customFormat="1" x14ac:dyDescent="0.25">
      <c r="A203" s="23" t="s">
        <v>365</v>
      </c>
      <c r="B203" s="1" t="s">
        <v>366</v>
      </c>
      <c r="C203" s="22" t="s">
        <v>313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f t="shared" si="15"/>
        <v>0</v>
      </c>
      <c r="Q203" s="33">
        <f t="shared" si="16"/>
        <v>0</v>
      </c>
    </row>
    <row r="204" spans="1:17" s="20" customFormat="1" x14ac:dyDescent="0.25">
      <c r="A204" s="23" t="s">
        <v>364</v>
      </c>
      <c r="B204" s="6" t="s">
        <v>460</v>
      </c>
      <c r="C204" s="22" t="s">
        <v>313</v>
      </c>
      <c r="D204" s="33">
        <f t="shared" ref="D204:G204" si="26">D55</f>
        <v>1.1978436700000001</v>
      </c>
      <c r="E204" s="33">
        <f t="shared" si="26"/>
        <v>0.93195908000000016</v>
      </c>
      <c r="F204" s="33">
        <f t="shared" si="26"/>
        <v>2.07634958</v>
      </c>
      <c r="G204" s="33">
        <f t="shared" si="26"/>
        <v>2.2530601299999997</v>
      </c>
      <c r="H204" s="33">
        <f t="shared" ref="H204:O204" si="27">H55</f>
        <v>2.1931400000000001</v>
      </c>
      <c r="I204" s="33">
        <f t="shared" si="27"/>
        <v>2.1931400000000001</v>
      </c>
      <c r="J204" s="33">
        <f t="shared" si="27"/>
        <v>2.1709900000000002</v>
      </c>
      <c r="K204" s="33">
        <f t="shared" si="27"/>
        <v>2.99769</v>
      </c>
      <c r="L204" s="33">
        <f t="shared" si="27"/>
        <v>2.1449400000000001</v>
      </c>
      <c r="M204" s="33">
        <f t="shared" si="27"/>
        <v>3.1175975999999999</v>
      </c>
      <c r="N204" s="33">
        <f t="shared" si="27"/>
        <v>3.2423015039999998</v>
      </c>
      <c r="O204" s="33">
        <f t="shared" si="27"/>
        <v>3.2423015039999998</v>
      </c>
      <c r="P204" s="33">
        <f t="shared" si="15"/>
        <v>9.7513715039999997</v>
      </c>
      <c r="Q204" s="33">
        <f t="shared" si="16"/>
        <v>11.550729104</v>
      </c>
    </row>
    <row r="205" spans="1:17" s="20" customFormat="1" x14ac:dyDescent="0.25">
      <c r="A205" s="23" t="s">
        <v>367</v>
      </c>
      <c r="B205" s="6" t="s">
        <v>461</v>
      </c>
      <c r="C205" s="22" t="s">
        <v>313</v>
      </c>
      <c r="D205" s="33">
        <f t="shared" ref="D205:G205" si="28">D57</f>
        <v>1.8552332900000001</v>
      </c>
      <c r="E205" s="33">
        <f t="shared" si="28"/>
        <v>3.7799144500000001</v>
      </c>
      <c r="F205" s="33">
        <f t="shared" si="28"/>
        <v>1.7068286000000004</v>
      </c>
      <c r="G205" s="33">
        <f t="shared" si="28"/>
        <v>1.19903721</v>
      </c>
      <c r="H205" s="33">
        <f t="shared" ref="H205:O205" si="29">H57</f>
        <v>1.3906499999999999</v>
      </c>
      <c r="I205" s="33">
        <f t="shared" si="29"/>
        <v>1.3906499999999999</v>
      </c>
      <c r="J205" s="33">
        <f t="shared" si="29"/>
        <v>1.3766</v>
      </c>
      <c r="K205" s="33">
        <f t="shared" si="29"/>
        <v>1.9008100000000001</v>
      </c>
      <c r="L205" s="33">
        <f t="shared" si="29"/>
        <v>1.36008</v>
      </c>
      <c r="M205" s="33">
        <f t="shared" si="29"/>
        <v>1.9768424000000002</v>
      </c>
      <c r="N205" s="33">
        <f t="shared" si="29"/>
        <v>2.0559160960000002</v>
      </c>
      <c r="O205" s="33">
        <f t="shared" si="29"/>
        <v>2.0559160960000002</v>
      </c>
      <c r="P205" s="33">
        <f t="shared" si="15"/>
        <v>6.1832460959999995</v>
      </c>
      <c r="Q205" s="33">
        <f t="shared" si="16"/>
        <v>7.3242184960000003</v>
      </c>
    </row>
    <row r="206" spans="1:17" s="20" customFormat="1" x14ac:dyDescent="0.25">
      <c r="A206" s="23" t="s">
        <v>368</v>
      </c>
      <c r="B206" s="6" t="s">
        <v>370</v>
      </c>
      <c r="C206" s="22" t="s">
        <v>313</v>
      </c>
      <c r="D206" s="33">
        <f t="shared" ref="D206:G206" si="30">D75</f>
        <v>0.29684421</v>
      </c>
      <c r="E206" s="33">
        <f t="shared" si="30"/>
        <v>1.9338360700000001</v>
      </c>
      <c r="F206" s="33">
        <f t="shared" si="30"/>
        <v>0.17047999999999999</v>
      </c>
      <c r="G206" s="33">
        <f t="shared" si="30"/>
        <v>3.3609599999999999</v>
      </c>
      <c r="H206" s="33">
        <f t="shared" ref="H206:O206" si="31">H75</f>
        <v>1.18615</v>
      </c>
      <c r="I206" s="33">
        <f t="shared" si="31"/>
        <v>1.18615</v>
      </c>
      <c r="J206" s="33">
        <f t="shared" si="31"/>
        <v>1.18615</v>
      </c>
      <c r="K206" s="33">
        <f t="shared" si="31"/>
        <v>5.3970500000000001</v>
      </c>
      <c r="L206" s="33">
        <f t="shared" si="31"/>
        <v>1.18615</v>
      </c>
      <c r="M206" s="33">
        <f t="shared" si="31"/>
        <v>5.3970500000000001</v>
      </c>
      <c r="N206" s="33">
        <f t="shared" si="31"/>
        <v>5.3970500000000001</v>
      </c>
      <c r="O206" s="33">
        <f t="shared" si="31"/>
        <v>5.3970500000000001</v>
      </c>
      <c r="P206" s="33">
        <f t="shared" si="15"/>
        <v>8.9555000000000007</v>
      </c>
      <c r="Q206" s="33">
        <f t="shared" si="16"/>
        <v>17.377299999999998</v>
      </c>
    </row>
    <row r="207" spans="1:17" s="20" customFormat="1" ht="31.5" x14ac:dyDescent="0.25">
      <c r="A207" s="23" t="s">
        <v>369</v>
      </c>
      <c r="B207" s="6" t="s">
        <v>567</v>
      </c>
      <c r="C207" s="22" t="s">
        <v>313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f t="shared" si="15"/>
        <v>0</v>
      </c>
      <c r="Q207" s="33">
        <f t="shared" si="16"/>
        <v>0</v>
      </c>
    </row>
    <row r="208" spans="1:17" s="20" customFormat="1" x14ac:dyDescent="0.25">
      <c r="A208" s="23" t="s">
        <v>389</v>
      </c>
      <c r="B208" s="6" t="s">
        <v>628</v>
      </c>
      <c r="C208" s="22" t="s">
        <v>313</v>
      </c>
      <c r="D208" s="33">
        <v>9.1584663200000058</v>
      </c>
      <c r="E208" s="33">
        <v>11.735898119999991</v>
      </c>
      <c r="F208" s="33">
        <v>13.928656097699999</v>
      </c>
      <c r="G208" s="33">
        <v>25.44832736048</v>
      </c>
      <c r="H208" s="33">
        <v>21.09348</v>
      </c>
      <c r="I208" s="33">
        <v>21.09348</v>
      </c>
      <c r="J208" s="33">
        <v>13.190386285999992</v>
      </c>
      <c r="K208" s="33">
        <v>41.49629464670997</v>
      </c>
      <c r="L208" s="33">
        <v>13.063762130568001</v>
      </c>
      <c r="M208" s="33">
        <v>19.74357124023858</v>
      </c>
      <c r="N208" s="33">
        <v>16.980460401638844</v>
      </c>
      <c r="O208" s="33">
        <v>16.980460401638844</v>
      </c>
      <c r="P208" s="33">
        <f t="shared" si="15"/>
        <v>64.328088818206837</v>
      </c>
      <c r="Q208" s="33">
        <f t="shared" si="16"/>
        <v>99.313806288587386</v>
      </c>
    </row>
    <row r="209" spans="1:17" s="20" customFormat="1" ht="26.25" customHeight="1" x14ac:dyDescent="0.25">
      <c r="A209" s="23" t="s">
        <v>108</v>
      </c>
      <c r="B209" s="18" t="s">
        <v>588</v>
      </c>
      <c r="C209" s="22" t="s">
        <v>313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f t="shared" si="15"/>
        <v>0</v>
      </c>
      <c r="Q209" s="33">
        <f t="shared" si="16"/>
        <v>0</v>
      </c>
    </row>
    <row r="210" spans="1:17" s="20" customFormat="1" x14ac:dyDescent="0.25">
      <c r="A210" s="23" t="s">
        <v>109</v>
      </c>
      <c r="B210" s="6" t="s">
        <v>34</v>
      </c>
      <c r="C210" s="22" t="s">
        <v>313</v>
      </c>
      <c r="D210" s="33"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f t="shared" si="15"/>
        <v>0</v>
      </c>
      <c r="Q210" s="33">
        <f t="shared" si="16"/>
        <v>0</v>
      </c>
    </row>
    <row r="211" spans="1:17" s="20" customFormat="1" x14ac:dyDescent="0.25">
      <c r="A211" s="23" t="s">
        <v>110</v>
      </c>
      <c r="B211" s="6" t="s">
        <v>57</v>
      </c>
      <c r="C211" s="22" t="s">
        <v>313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f t="shared" si="15"/>
        <v>0</v>
      </c>
      <c r="Q211" s="33">
        <f t="shared" si="16"/>
        <v>0</v>
      </c>
    </row>
    <row r="212" spans="1:17" s="20" customFormat="1" ht="34.5" customHeight="1" x14ac:dyDescent="0.25">
      <c r="A212" s="23" t="s">
        <v>218</v>
      </c>
      <c r="B212" s="1" t="s">
        <v>635</v>
      </c>
      <c r="C212" s="22" t="s">
        <v>313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f t="shared" si="15"/>
        <v>0</v>
      </c>
      <c r="Q212" s="33">
        <f t="shared" si="16"/>
        <v>0</v>
      </c>
    </row>
    <row r="213" spans="1:17" s="20" customFormat="1" x14ac:dyDescent="0.25">
      <c r="A213" s="23" t="s">
        <v>219</v>
      </c>
      <c r="B213" s="7" t="s">
        <v>185</v>
      </c>
      <c r="C213" s="22" t="s">
        <v>313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f t="shared" si="15"/>
        <v>0</v>
      </c>
      <c r="Q213" s="33">
        <f t="shared" si="16"/>
        <v>0</v>
      </c>
    </row>
    <row r="214" spans="1:17" s="20" customFormat="1" x14ac:dyDescent="0.25">
      <c r="A214" s="23" t="s">
        <v>220</v>
      </c>
      <c r="B214" s="7" t="s">
        <v>303</v>
      </c>
      <c r="C214" s="22" t="s">
        <v>313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f t="shared" si="15"/>
        <v>0</v>
      </c>
      <c r="Q214" s="33">
        <f t="shared" si="16"/>
        <v>0</v>
      </c>
    </row>
    <row r="215" spans="1:17" s="20" customFormat="1" x14ac:dyDescent="0.25">
      <c r="A215" s="23" t="s">
        <v>111</v>
      </c>
      <c r="B215" s="6" t="s">
        <v>629</v>
      </c>
      <c r="C215" s="22" t="s">
        <v>313</v>
      </c>
      <c r="D215" s="33">
        <v>0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f t="shared" si="15"/>
        <v>0</v>
      </c>
      <c r="Q215" s="33">
        <f t="shared" si="16"/>
        <v>0</v>
      </c>
    </row>
    <row r="216" spans="1:17" s="20" customFormat="1" x14ac:dyDescent="0.25">
      <c r="A216" s="23" t="s">
        <v>113</v>
      </c>
      <c r="B216" s="18" t="s">
        <v>589</v>
      </c>
      <c r="C216" s="22" t="s">
        <v>313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f t="shared" si="15"/>
        <v>0</v>
      </c>
      <c r="Q216" s="33">
        <f t="shared" si="16"/>
        <v>0</v>
      </c>
    </row>
    <row r="217" spans="1:17" s="20" customFormat="1" x14ac:dyDescent="0.25">
      <c r="A217" s="23" t="s">
        <v>114</v>
      </c>
      <c r="B217" s="6" t="s">
        <v>590</v>
      </c>
      <c r="C217" s="22" t="s">
        <v>313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f t="shared" si="15"/>
        <v>0</v>
      </c>
      <c r="Q217" s="33">
        <f t="shared" si="16"/>
        <v>0</v>
      </c>
    </row>
    <row r="218" spans="1:17" s="20" customFormat="1" x14ac:dyDescent="0.25">
      <c r="A218" s="23" t="s">
        <v>221</v>
      </c>
      <c r="B218" s="1" t="s">
        <v>431</v>
      </c>
      <c r="C218" s="22" t="s">
        <v>313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f t="shared" si="15"/>
        <v>0</v>
      </c>
      <c r="Q218" s="33">
        <f t="shared" si="16"/>
        <v>0</v>
      </c>
    </row>
    <row r="219" spans="1:17" s="20" customFormat="1" x14ac:dyDescent="0.25">
      <c r="A219" s="23" t="s">
        <v>222</v>
      </c>
      <c r="B219" s="1" t="s">
        <v>432</v>
      </c>
      <c r="C219" s="22" t="s">
        <v>313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f t="shared" si="15"/>
        <v>0</v>
      </c>
      <c r="Q219" s="33">
        <f t="shared" si="16"/>
        <v>0</v>
      </c>
    </row>
    <row r="220" spans="1:17" s="20" customFormat="1" ht="31.5" x14ac:dyDescent="0.25">
      <c r="A220" s="23" t="s">
        <v>223</v>
      </c>
      <c r="B220" s="1" t="s">
        <v>433</v>
      </c>
      <c r="C220" s="22" t="s">
        <v>313</v>
      </c>
      <c r="D220" s="33">
        <v>0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f t="shared" si="15"/>
        <v>0</v>
      </c>
      <c r="Q220" s="33">
        <f t="shared" si="16"/>
        <v>0</v>
      </c>
    </row>
    <row r="221" spans="1:17" s="20" customFormat="1" x14ac:dyDescent="0.25">
      <c r="A221" s="23" t="s">
        <v>224</v>
      </c>
      <c r="B221" s="1" t="s">
        <v>434</v>
      </c>
      <c r="C221" s="22" t="s">
        <v>313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f t="shared" si="15"/>
        <v>0</v>
      </c>
      <c r="Q221" s="33">
        <f t="shared" si="16"/>
        <v>0</v>
      </c>
    </row>
    <row r="222" spans="1:17" s="20" customFormat="1" x14ac:dyDescent="0.25">
      <c r="A222" s="23" t="s">
        <v>356</v>
      </c>
      <c r="B222" s="1" t="s">
        <v>435</v>
      </c>
      <c r="C222" s="22" t="s">
        <v>313</v>
      </c>
      <c r="D222" s="33">
        <v>0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f t="shared" si="15"/>
        <v>0</v>
      </c>
      <c r="Q222" s="33">
        <f t="shared" si="16"/>
        <v>0</v>
      </c>
    </row>
    <row r="223" spans="1:17" s="20" customFormat="1" x14ac:dyDescent="0.25">
      <c r="A223" s="23" t="s">
        <v>357</v>
      </c>
      <c r="B223" s="1" t="s">
        <v>112</v>
      </c>
      <c r="C223" s="22" t="s">
        <v>313</v>
      </c>
      <c r="D223" s="33">
        <v>0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f t="shared" si="15"/>
        <v>0</v>
      </c>
      <c r="Q223" s="33">
        <f t="shared" si="16"/>
        <v>0</v>
      </c>
    </row>
    <row r="224" spans="1:17" s="20" customFormat="1" x14ac:dyDescent="0.25">
      <c r="A224" s="23" t="s">
        <v>115</v>
      </c>
      <c r="B224" s="6" t="s">
        <v>46</v>
      </c>
      <c r="C224" s="22" t="s">
        <v>313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f t="shared" ref="P224:P225" si="32">H224+J224+L224+N224</f>
        <v>0</v>
      </c>
      <c r="Q224" s="33">
        <f t="shared" ref="Q224:Q225" si="33">I224+K224+M224+O224</f>
        <v>0</v>
      </c>
    </row>
    <row r="225" spans="1:17" s="20" customFormat="1" x14ac:dyDescent="0.25">
      <c r="A225" s="23" t="s">
        <v>116</v>
      </c>
      <c r="B225" s="6" t="s">
        <v>634</v>
      </c>
      <c r="C225" s="22" t="s">
        <v>313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f t="shared" si="32"/>
        <v>0</v>
      </c>
      <c r="Q225" s="33">
        <f t="shared" si="33"/>
        <v>0</v>
      </c>
    </row>
    <row r="226" spans="1:17" s="20" customFormat="1" x14ac:dyDescent="0.25">
      <c r="A226" s="23" t="s">
        <v>490</v>
      </c>
      <c r="B226" s="6" t="s">
        <v>428</v>
      </c>
      <c r="C226" s="22" t="s">
        <v>81</v>
      </c>
      <c r="D226" s="34" t="s">
        <v>155</v>
      </c>
      <c r="E226" s="34" t="s">
        <v>155</v>
      </c>
      <c r="F226" s="34" t="s">
        <v>155</v>
      </c>
      <c r="G226" s="34" t="s">
        <v>155</v>
      </c>
      <c r="H226" s="34" t="s">
        <v>155</v>
      </c>
      <c r="I226" s="34" t="s">
        <v>155</v>
      </c>
      <c r="J226" s="34" t="s">
        <v>155</v>
      </c>
      <c r="K226" s="34" t="s">
        <v>155</v>
      </c>
      <c r="L226" s="34" t="s">
        <v>155</v>
      </c>
      <c r="M226" s="34" t="s">
        <v>155</v>
      </c>
      <c r="N226" s="34" t="s">
        <v>155</v>
      </c>
      <c r="O226" s="34" t="s">
        <v>155</v>
      </c>
      <c r="P226" s="34" t="s">
        <v>155</v>
      </c>
      <c r="Q226" s="34" t="s">
        <v>155</v>
      </c>
    </row>
    <row r="227" spans="1:17" s="20" customFormat="1" ht="31.5" x14ac:dyDescent="0.25">
      <c r="A227" s="23" t="s">
        <v>491</v>
      </c>
      <c r="B227" s="6" t="s">
        <v>492</v>
      </c>
      <c r="C227" s="22" t="s">
        <v>313</v>
      </c>
      <c r="D227" s="31">
        <v>0</v>
      </c>
      <c r="E227" s="31">
        <v>0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3">
        <f t="shared" ref="P227:P258" si="34">H227+J227+L227+N227</f>
        <v>0</v>
      </c>
      <c r="Q227" s="33">
        <f t="shared" ref="Q227:Q258" si="35">I227+K227+M227+O227</f>
        <v>0</v>
      </c>
    </row>
    <row r="228" spans="1:17" s="20" customFormat="1" x14ac:dyDescent="0.25">
      <c r="A228" s="23" t="s">
        <v>117</v>
      </c>
      <c r="B228" s="18" t="s">
        <v>591</v>
      </c>
      <c r="C228" s="22" t="s">
        <v>313</v>
      </c>
      <c r="D228" s="31">
        <v>0</v>
      </c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3">
        <f t="shared" si="34"/>
        <v>0</v>
      </c>
      <c r="Q228" s="33">
        <f t="shared" si="35"/>
        <v>0</v>
      </c>
    </row>
    <row r="229" spans="1:17" s="20" customFormat="1" x14ac:dyDescent="0.25">
      <c r="A229" s="23" t="s">
        <v>118</v>
      </c>
      <c r="B229" s="6" t="s">
        <v>47</v>
      </c>
      <c r="C229" s="22" t="s">
        <v>313</v>
      </c>
      <c r="D229" s="31">
        <v>0</v>
      </c>
      <c r="E229" s="31">
        <v>0</v>
      </c>
      <c r="F229" s="31">
        <v>0</v>
      </c>
      <c r="G229" s="31">
        <v>0</v>
      </c>
      <c r="H229" s="31">
        <v>0</v>
      </c>
      <c r="I229" s="31"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3">
        <f t="shared" si="34"/>
        <v>0</v>
      </c>
      <c r="Q229" s="33">
        <f t="shared" si="35"/>
        <v>0</v>
      </c>
    </row>
    <row r="230" spans="1:17" s="20" customFormat="1" x14ac:dyDescent="0.25">
      <c r="A230" s="23" t="s">
        <v>119</v>
      </c>
      <c r="B230" s="6" t="s">
        <v>592</v>
      </c>
      <c r="C230" s="22" t="s">
        <v>313</v>
      </c>
      <c r="D230" s="31">
        <v>0</v>
      </c>
      <c r="E230" s="31">
        <v>0</v>
      </c>
      <c r="F230" s="31">
        <v>0</v>
      </c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3">
        <f t="shared" si="34"/>
        <v>0</v>
      </c>
      <c r="Q230" s="33">
        <f t="shared" si="35"/>
        <v>0</v>
      </c>
    </row>
    <row r="231" spans="1:17" s="20" customFormat="1" x14ac:dyDescent="0.25">
      <c r="A231" s="23" t="s">
        <v>171</v>
      </c>
      <c r="B231" s="1" t="s">
        <v>630</v>
      </c>
      <c r="C231" s="22" t="s">
        <v>313</v>
      </c>
      <c r="D231" s="31">
        <v>0</v>
      </c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3">
        <f t="shared" si="34"/>
        <v>0</v>
      </c>
      <c r="Q231" s="33">
        <f t="shared" si="35"/>
        <v>0</v>
      </c>
    </row>
    <row r="232" spans="1:17" s="20" customFormat="1" x14ac:dyDescent="0.25">
      <c r="A232" s="23" t="s">
        <v>172</v>
      </c>
      <c r="B232" s="1" t="s">
        <v>636</v>
      </c>
      <c r="C232" s="22" t="s">
        <v>313</v>
      </c>
      <c r="D232" s="31">
        <v>0</v>
      </c>
      <c r="E232" s="31">
        <v>0</v>
      </c>
      <c r="F232" s="31">
        <v>0</v>
      </c>
      <c r="G232" s="31">
        <v>0</v>
      </c>
      <c r="H232" s="31">
        <v>0</v>
      </c>
      <c r="I232" s="31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3">
        <f t="shared" si="34"/>
        <v>0</v>
      </c>
      <c r="Q232" s="33">
        <f t="shared" si="35"/>
        <v>0</v>
      </c>
    </row>
    <row r="233" spans="1:17" s="20" customFormat="1" x14ac:dyDescent="0.25">
      <c r="A233" s="23" t="s">
        <v>207</v>
      </c>
      <c r="B233" s="1" t="s">
        <v>50</v>
      </c>
      <c r="C233" s="22" t="s">
        <v>313</v>
      </c>
      <c r="D233" s="31">
        <v>0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3">
        <f t="shared" si="34"/>
        <v>0</v>
      </c>
      <c r="Q233" s="33">
        <f t="shared" si="35"/>
        <v>0</v>
      </c>
    </row>
    <row r="234" spans="1:17" s="20" customFormat="1" x14ac:dyDescent="0.25">
      <c r="A234" s="23" t="s">
        <v>120</v>
      </c>
      <c r="B234" s="6" t="s">
        <v>694</v>
      </c>
      <c r="C234" s="22" t="s">
        <v>313</v>
      </c>
      <c r="D234" s="31">
        <v>0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O234" s="31">
        <v>0</v>
      </c>
      <c r="P234" s="33">
        <f t="shared" si="34"/>
        <v>0</v>
      </c>
      <c r="Q234" s="33">
        <f t="shared" si="35"/>
        <v>0</v>
      </c>
    </row>
    <row r="235" spans="1:17" s="20" customFormat="1" ht="16.5" customHeight="1" x14ac:dyDescent="0.25">
      <c r="A235" s="23" t="s">
        <v>121</v>
      </c>
      <c r="B235" s="6" t="s">
        <v>593</v>
      </c>
      <c r="C235" s="22" t="s">
        <v>313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3">
        <f t="shared" si="34"/>
        <v>0</v>
      </c>
      <c r="Q235" s="33">
        <f t="shared" si="35"/>
        <v>0</v>
      </c>
    </row>
    <row r="236" spans="1:17" s="20" customFormat="1" x14ac:dyDescent="0.25">
      <c r="A236" s="23" t="s">
        <v>225</v>
      </c>
      <c r="B236" s="1" t="s">
        <v>230</v>
      </c>
      <c r="C236" s="22" t="s">
        <v>313</v>
      </c>
      <c r="D236" s="31">
        <v>0</v>
      </c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3">
        <f t="shared" si="34"/>
        <v>0</v>
      </c>
      <c r="Q236" s="33">
        <f t="shared" si="35"/>
        <v>0</v>
      </c>
    </row>
    <row r="237" spans="1:17" s="20" customFormat="1" x14ac:dyDescent="0.25">
      <c r="A237" s="23" t="s">
        <v>226</v>
      </c>
      <c r="B237" s="1" t="s">
        <v>724</v>
      </c>
      <c r="C237" s="22" t="s">
        <v>313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3">
        <f t="shared" si="34"/>
        <v>0</v>
      </c>
      <c r="Q237" s="33">
        <f t="shared" si="35"/>
        <v>0</v>
      </c>
    </row>
    <row r="238" spans="1:17" s="20" customFormat="1" x14ac:dyDescent="0.25">
      <c r="A238" s="23" t="s">
        <v>227</v>
      </c>
      <c r="B238" s="6" t="s">
        <v>205</v>
      </c>
      <c r="C238" s="22" t="s">
        <v>313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3">
        <f t="shared" si="34"/>
        <v>0</v>
      </c>
      <c r="Q238" s="33">
        <f t="shared" si="35"/>
        <v>0</v>
      </c>
    </row>
    <row r="239" spans="1:17" s="20" customFormat="1" x14ac:dyDescent="0.25">
      <c r="A239" s="23" t="s">
        <v>228</v>
      </c>
      <c r="B239" s="6" t="s">
        <v>206</v>
      </c>
      <c r="C239" s="22" t="s">
        <v>313</v>
      </c>
      <c r="D239" s="31">
        <v>0</v>
      </c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3">
        <f t="shared" si="34"/>
        <v>0</v>
      </c>
      <c r="Q239" s="33">
        <f t="shared" si="35"/>
        <v>0</v>
      </c>
    </row>
    <row r="240" spans="1:17" s="20" customFormat="1" x14ac:dyDescent="0.25">
      <c r="A240" s="23" t="s">
        <v>229</v>
      </c>
      <c r="B240" s="6" t="s">
        <v>631</v>
      </c>
      <c r="C240" s="22" t="s">
        <v>313</v>
      </c>
      <c r="D240" s="31">
        <v>0</v>
      </c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0</v>
      </c>
      <c r="O240" s="31">
        <v>0</v>
      </c>
      <c r="P240" s="33">
        <f t="shared" si="34"/>
        <v>0</v>
      </c>
      <c r="Q240" s="33">
        <f t="shared" si="35"/>
        <v>0</v>
      </c>
    </row>
    <row r="241" spans="1:17" s="20" customFormat="1" x14ac:dyDescent="0.25">
      <c r="A241" s="23" t="s">
        <v>122</v>
      </c>
      <c r="B241" s="18" t="s">
        <v>594</v>
      </c>
      <c r="C241" s="22" t="s">
        <v>313</v>
      </c>
      <c r="D241" s="31">
        <v>0</v>
      </c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31">
        <v>0</v>
      </c>
      <c r="P241" s="33">
        <f t="shared" si="34"/>
        <v>0</v>
      </c>
      <c r="Q241" s="33">
        <f t="shared" si="35"/>
        <v>0</v>
      </c>
    </row>
    <row r="242" spans="1:17" s="20" customFormat="1" x14ac:dyDescent="0.25">
      <c r="A242" s="23" t="s">
        <v>123</v>
      </c>
      <c r="B242" s="6" t="s">
        <v>725</v>
      </c>
      <c r="C242" s="22" t="s">
        <v>313</v>
      </c>
      <c r="D242" s="31">
        <v>0</v>
      </c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3">
        <f t="shared" si="34"/>
        <v>0</v>
      </c>
      <c r="Q242" s="33">
        <f t="shared" si="35"/>
        <v>0</v>
      </c>
    </row>
    <row r="243" spans="1:17" s="20" customFormat="1" x14ac:dyDescent="0.25">
      <c r="A243" s="23" t="s">
        <v>637</v>
      </c>
      <c r="B243" s="1" t="s">
        <v>630</v>
      </c>
      <c r="C243" s="22" t="s">
        <v>313</v>
      </c>
      <c r="D243" s="31">
        <v>0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3">
        <f t="shared" si="34"/>
        <v>0</v>
      </c>
      <c r="Q243" s="33">
        <f t="shared" si="35"/>
        <v>0</v>
      </c>
    </row>
    <row r="244" spans="1:17" s="20" customFormat="1" x14ac:dyDescent="0.25">
      <c r="A244" s="23" t="s">
        <v>638</v>
      </c>
      <c r="B244" s="1" t="s">
        <v>636</v>
      </c>
      <c r="C244" s="22" t="s">
        <v>313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31">
        <v>0</v>
      </c>
      <c r="P244" s="33">
        <f t="shared" si="34"/>
        <v>0</v>
      </c>
      <c r="Q244" s="33">
        <f t="shared" si="35"/>
        <v>0</v>
      </c>
    </row>
    <row r="245" spans="1:17" s="20" customFormat="1" x14ac:dyDescent="0.25">
      <c r="A245" s="23" t="s">
        <v>639</v>
      </c>
      <c r="B245" s="1" t="s">
        <v>50</v>
      </c>
      <c r="C245" s="22" t="s">
        <v>313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3">
        <f t="shared" si="34"/>
        <v>0</v>
      </c>
      <c r="Q245" s="33">
        <f t="shared" si="35"/>
        <v>0</v>
      </c>
    </row>
    <row r="246" spans="1:17" s="20" customFormat="1" x14ac:dyDescent="0.25">
      <c r="A246" s="23" t="s">
        <v>124</v>
      </c>
      <c r="B246" s="6" t="s">
        <v>7</v>
      </c>
      <c r="C246" s="22" t="s">
        <v>313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3">
        <f t="shared" si="34"/>
        <v>0</v>
      </c>
      <c r="Q246" s="33">
        <f t="shared" si="35"/>
        <v>0</v>
      </c>
    </row>
    <row r="247" spans="1:17" s="20" customFormat="1" x14ac:dyDescent="0.25">
      <c r="A247" s="23" t="s">
        <v>672</v>
      </c>
      <c r="B247" s="6" t="s">
        <v>632</v>
      </c>
      <c r="C247" s="22" t="s">
        <v>313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31">
        <v>0</v>
      </c>
      <c r="P247" s="33">
        <f t="shared" si="34"/>
        <v>0</v>
      </c>
      <c r="Q247" s="33">
        <f t="shared" si="35"/>
        <v>0</v>
      </c>
    </row>
    <row r="248" spans="1:17" s="20" customFormat="1" ht="31.5" x14ac:dyDescent="0.25">
      <c r="A248" s="23" t="s">
        <v>125</v>
      </c>
      <c r="B248" s="18" t="s">
        <v>723</v>
      </c>
      <c r="C248" s="22" t="s">
        <v>313</v>
      </c>
      <c r="D248" s="31">
        <f t="shared" ref="D248:G248" si="36">D173-D191</f>
        <v>-9.6893132566666687</v>
      </c>
      <c r="E248" s="31">
        <f t="shared" si="36"/>
        <v>-5.1494751783333186</v>
      </c>
      <c r="F248" s="31">
        <f t="shared" si="36"/>
        <v>4.0584600000000037</v>
      </c>
      <c r="G248" s="31">
        <f t="shared" si="36"/>
        <v>-17.531554568333334</v>
      </c>
      <c r="H248" s="31">
        <f t="shared" ref="H248:O248" si="37">H173-H191</f>
        <v>4.4464100000000002</v>
      </c>
      <c r="I248" s="31">
        <f t="shared" si="37"/>
        <v>4.4464100000000002</v>
      </c>
      <c r="J248" s="31">
        <f t="shared" si="37"/>
        <v>4.4464100000000073</v>
      </c>
      <c r="K248" s="31">
        <f t="shared" si="37"/>
        <v>6.1079699999999946</v>
      </c>
      <c r="L248" s="31">
        <f t="shared" si="37"/>
        <v>4.4464099999999931</v>
      </c>
      <c r="M248" s="31">
        <f t="shared" si="37"/>
        <v>6.1079699999999946</v>
      </c>
      <c r="N248" s="31">
        <f t="shared" si="37"/>
        <v>6.1079700000000017</v>
      </c>
      <c r="O248" s="31">
        <f t="shared" si="37"/>
        <v>6.1079700000000017</v>
      </c>
      <c r="P248" s="33">
        <f t="shared" si="34"/>
        <v>19.447200000000002</v>
      </c>
      <c r="Q248" s="33">
        <f t="shared" si="35"/>
        <v>22.770319999999991</v>
      </c>
    </row>
    <row r="249" spans="1:17" s="20" customFormat="1" ht="31.5" x14ac:dyDescent="0.25">
      <c r="A249" s="23" t="s">
        <v>126</v>
      </c>
      <c r="B249" s="18" t="s">
        <v>714</v>
      </c>
      <c r="C249" s="22" t="s">
        <v>313</v>
      </c>
      <c r="D249" s="31">
        <v>0</v>
      </c>
      <c r="E249" s="31">
        <v>0</v>
      </c>
      <c r="F249" s="31">
        <v>0</v>
      </c>
      <c r="G249" s="31">
        <v>0</v>
      </c>
      <c r="H249" s="31">
        <v>0</v>
      </c>
      <c r="I249" s="31">
        <v>0</v>
      </c>
      <c r="J249" s="31">
        <v>0</v>
      </c>
      <c r="K249" s="31">
        <v>0</v>
      </c>
      <c r="L249" s="31">
        <v>0</v>
      </c>
      <c r="M249" s="31">
        <v>0</v>
      </c>
      <c r="N249" s="31">
        <v>0</v>
      </c>
      <c r="O249" s="31">
        <v>0</v>
      </c>
      <c r="P249" s="33">
        <f t="shared" si="34"/>
        <v>0</v>
      </c>
      <c r="Q249" s="33">
        <f t="shared" si="35"/>
        <v>0</v>
      </c>
    </row>
    <row r="250" spans="1:17" s="20" customFormat="1" x14ac:dyDescent="0.25">
      <c r="A250" s="23" t="s">
        <v>231</v>
      </c>
      <c r="B250" s="6" t="s">
        <v>633</v>
      </c>
      <c r="C250" s="22" t="s">
        <v>313</v>
      </c>
      <c r="D250" s="31">
        <v>0</v>
      </c>
      <c r="E250" s="31">
        <v>0</v>
      </c>
      <c r="F250" s="31">
        <v>0</v>
      </c>
      <c r="G250" s="31">
        <v>0</v>
      </c>
      <c r="H250" s="31">
        <v>0</v>
      </c>
      <c r="I250" s="31">
        <v>0</v>
      </c>
      <c r="J250" s="31">
        <v>0</v>
      </c>
      <c r="K250" s="31">
        <v>0</v>
      </c>
      <c r="L250" s="31">
        <v>0</v>
      </c>
      <c r="M250" s="31">
        <v>0</v>
      </c>
      <c r="N250" s="31">
        <v>0</v>
      </c>
      <c r="O250" s="31">
        <v>0</v>
      </c>
      <c r="P250" s="33">
        <f t="shared" si="34"/>
        <v>0</v>
      </c>
      <c r="Q250" s="33">
        <f t="shared" si="35"/>
        <v>0</v>
      </c>
    </row>
    <row r="251" spans="1:17" s="20" customFormat="1" x14ac:dyDescent="0.25">
      <c r="A251" s="23" t="s">
        <v>232</v>
      </c>
      <c r="B251" s="6" t="s">
        <v>39</v>
      </c>
      <c r="C251" s="22" t="s">
        <v>313</v>
      </c>
      <c r="D251" s="31">
        <v>0</v>
      </c>
      <c r="E251" s="31">
        <v>0</v>
      </c>
      <c r="F251" s="31">
        <v>0</v>
      </c>
      <c r="G251" s="31">
        <v>0</v>
      </c>
      <c r="H251" s="31">
        <v>0</v>
      </c>
      <c r="I251" s="31">
        <v>0</v>
      </c>
      <c r="J251" s="31">
        <v>0</v>
      </c>
      <c r="K251" s="31">
        <v>0</v>
      </c>
      <c r="L251" s="31">
        <v>0</v>
      </c>
      <c r="M251" s="31">
        <v>0</v>
      </c>
      <c r="N251" s="31">
        <v>0</v>
      </c>
      <c r="O251" s="31">
        <v>0</v>
      </c>
      <c r="P251" s="33">
        <f t="shared" si="34"/>
        <v>0</v>
      </c>
      <c r="Q251" s="33">
        <f t="shared" si="35"/>
        <v>0</v>
      </c>
    </row>
    <row r="252" spans="1:17" s="20" customFormat="1" ht="31.5" x14ac:dyDescent="0.25">
      <c r="A252" s="23" t="s">
        <v>127</v>
      </c>
      <c r="B252" s="18" t="s">
        <v>715</v>
      </c>
      <c r="C252" s="22" t="s">
        <v>313</v>
      </c>
      <c r="D252" s="31">
        <v>0</v>
      </c>
      <c r="E252" s="31">
        <v>0</v>
      </c>
      <c r="F252" s="31">
        <v>0</v>
      </c>
      <c r="G252" s="31">
        <v>0</v>
      </c>
      <c r="H252" s="31">
        <v>0</v>
      </c>
      <c r="I252" s="31">
        <v>0</v>
      </c>
      <c r="J252" s="31">
        <v>0</v>
      </c>
      <c r="K252" s="31">
        <v>0</v>
      </c>
      <c r="L252" s="31">
        <v>0</v>
      </c>
      <c r="M252" s="31">
        <v>0</v>
      </c>
      <c r="N252" s="31">
        <v>0</v>
      </c>
      <c r="O252" s="31">
        <v>0</v>
      </c>
      <c r="P252" s="33">
        <f t="shared" si="34"/>
        <v>0</v>
      </c>
      <c r="Q252" s="33">
        <f t="shared" si="35"/>
        <v>0</v>
      </c>
    </row>
    <row r="253" spans="1:17" s="20" customFormat="1" x14ac:dyDescent="0.25">
      <c r="A253" s="23" t="s">
        <v>391</v>
      </c>
      <c r="B253" s="6" t="s">
        <v>427</v>
      </c>
      <c r="C253" s="22" t="s">
        <v>313</v>
      </c>
      <c r="D253" s="31">
        <v>0</v>
      </c>
      <c r="E253" s="31">
        <v>0</v>
      </c>
      <c r="F253" s="31">
        <v>0</v>
      </c>
      <c r="G253" s="31">
        <v>0</v>
      </c>
      <c r="H253" s="31">
        <v>0</v>
      </c>
      <c r="I253" s="31">
        <v>0</v>
      </c>
      <c r="J253" s="31">
        <v>0</v>
      </c>
      <c r="K253" s="31">
        <v>0</v>
      </c>
      <c r="L253" s="31">
        <v>0</v>
      </c>
      <c r="M253" s="31">
        <v>0</v>
      </c>
      <c r="N253" s="31">
        <v>0</v>
      </c>
      <c r="O253" s="31">
        <v>0</v>
      </c>
      <c r="P253" s="33">
        <f t="shared" si="34"/>
        <v>0</v>
      </c>
      <c r="Q253" s="33">
        <f t="shared" si="35"/>
        <v>0</v>
      </c>
    </row>
    <row r="254" spans="1:17" s="20" customFormat="1" x14ac:dyDescent="0.25">
      <c r="A254" s="23" t="s">
        <v>392</v>
      </c>
      <c r="B254" s="6" t="s">
        <v>390</v>
      </c>
      <c r="C254" s="22" t="s">
        <v>313</v>
      </c>
      <c r="D254" s="31">
        <v>0</v>
      </c>
      <c r="E254" s="31">
        <v>0</v>
      </c>
      <c r="F254" s="31">
        <v>0</v>
      </c>
      <c r="G254" s="31">
        <v>0</v>
      </c>
      <c r="H254" s="31">
        <v>0</v>
      </c>
      <c r="I254" s="31">
        <v>0</v>
      </c>
      <c r="J254" s="31">
        <v>0</v>
      </c>
      <c r="K254" s="31">
        <v>0</v>
      </c>
      <c r="L254" s="31">
        <v>0</v>
      </c>
      <c r="M254" s="31">
        <v>0</v>
      </c>
      <c r="N254" s="31">
        <v>0</v>
      </c>
      <c r="O254" s="31">
        <v>0</v>
      </c>
      <c r="P254" s="33">
        <f t="shared" si="34"/>
        <v>0</v>
      </c>
      <c r="Q254" s="33">
        <f t="shared" si="35"/>
        <v>0</v>
      </c>
    </row>
    <row r="255" spans="1:17" s="20" customFormat="1" x14ac:dyDescent="0.25">
      <c r="A255" s="23" t="s">
        <v>128</v>
      </c>
      <c r="B255" s="18" t="s">
        <v>56</v>
      </c>
      <c r="C255" s="22" t="s">
        <v>313</v>
      </c>
      <c r="D255" s="31">
        <v>0</v>
      </c>
      <c r="E255" s="31">
        <v>0</v>
      </c>
      <c r="F255" s="31">
        <v>0</v>
      </c>
      <c r="G255" s="31">
        <v>0</v>
      </c>
      <c r="H255" s="31">
        <v>0</v>
      </c>
      <c r="I255" s="31">
        <v>0</v>
      </c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31">
        <v>0</v>
      </c>
      <c r="P255" s="33">
        <f t="shared" si="34"/>
        <v>0</v>
      </c>
      <c r="Q255" s="33">
        <f t="shared" si="35"/>
        <v>0</v>
      </c>
    </row>
    <row r="256" spans="1:17" s="20" customFormat="1" ht="31.5" x14ac:dyDescent="0.25">
      <c r="A256" s="23" t="s">
        <v>129</v>
      </c>
      <c r="B256" s="18" t="s">
        <v>716</v>
      </c>
      <c r="C256" s="22" t="s">
        <v>313</v>
      </c>
      <c r="D256" s="31">
        <f t="shared" ref="D256:G256" si="38">D248</f>
        <v>-9.6893132566666687</v>
      </c>
      <c r="E256" s="31">
        <f t="shared" si="38"/>
        <v>-5.1494751783333186</v>
      </c>
      <c r="F256" s="31">
        <f t="shared" si="38"/>
        <v>4.0584600000000037</v>
      </c>
      <c r="G256" s="31">
        <f t="shared" si="38"/>
        <v>-17.531554568333334</v>
      </c>
      <c r="H256" s="31">
        <f t="shared" ref="H256:O256" si="39">H248</f>
        <v>4.4464100000000002</v>
      </c>
      <c r="I256" s="31">
        <f t="shared" si="39"/>
        <v>4.4464100000000002</v>
      </c>
      <c r="J256" s="31">
        <f t="shared" si="39"/>
        <v>4.4464100000000073</v>
      </c>
      <c r="K256" s="31">
        <f t="shared" si="39"/>
        <v>6.1079699999999946</v>
      </c>
      <c r="L256" s="31">
        <f t="shared" si="39"/>
        <v>4.4464099999999931</v>
      </c>
      <c r="M256" s="31">
        <f t="shared" si="39"/>
        <v>6.1079699999999946</v>
      </c>
      <c r="N256" s="31">
        <f t="shared" si="39"/>
        <v>6.1079700000000017</v>
      </c>
      <c r="O256" s="31">
        <f t="shared" si="39"/>
        <v>6.1079700000000017</v>
      </c>
      <c r="P256" s="33">
        <f t="shared" si="34"/>
        <v>19.447200000000002</v>
      </c>
      <c r="Q256" s="33">
        <f t="shared" si="35"/>
        <v>22.770319999999991</v>
      </c>
    </row>
    <row r="257" spans="1:17" s="20" customFormat="1" x14ac:dyDescent="0.25">
      <c r="A257" s="23" t="s">
        <v>130</v>
      </c>
      <c r="B257" s="18" t="s">
        <v>2</v>
      </c>
      <c r="C257" s="22" t="s">
        <v>313</v>
      </c>
      <c r="D257" s="31">
        <v>0</v>
      </c>
      <c r="E257" s="31">
        <v>0</v>
      </c>
      <c r="F257" s="31">
        <v>0</v>
      </c>
      <c r="G257" s="31">
        <v>0</v>
      </c>
      <c r="H257" s="31">
        <v>0</v>
      </c>
      <c r="I257" s="31">
        <v>0</v>
      </c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O257" s="31">
        <v>0</v>
      </c>
      <c r="P257" s="33">
        <f t="shared" si="34"/>
        <v>0</v>
      </c>
      <c r="Q257" s="33">
        <f t="shared" si="35"/>
        <v>0</v>
      </c>
    </row>
    <row r="258" spans="1:17" s="20" customFormat="1" x14ac:dyDescent="0.25">
      <c r="A258" s="23" t="s">
        <v>131</v>
      </c>
      <c r="B258" s="18" t="s">
        <v>3</v>
      </c>
      <c r="C258" s="22" t="s">
        <v>313</v>
      </c>
      <c r="D258" s="31">
        <v>0</v>
      </c>
      <c r="E258" s="31">
        <v>0</v>
      </c>
      <c r="F258" s="31">
        <v>0</v>
      </c>
      <c r="G258" s="31">
        <v>0</v>
      </c>
      <c r="H258" s="31">
        <v>0</v>
      </c>
      <c r="I258" s="31">
        <v>0</v>
      </c>
      <c r="J258" s="31">
        <v>0</v>
      </c>
      <c r="K258" s="31">
        <v>0</v>
      </c>
      <c r="L258" s="31">
        <v>0</v>
      </c>
      <c r="M258" s="31">
        <v>0</v>
      </c>
      <c r="N258" s="31">
        <v>0</v>
      </c>
      <c r="O258" s="31">
        <v>0</v>
      </c>
      <c r="P258" s="33">
        <f t="shared" si="34"/>
        <v>0</v>
      </c>
      <c r="Q258" s="33">
        <f t="shared" si="35"/>
        <v>0</v>
      </c>
    </row>
    <row r="259" spans="1:17" s="20" customFormat="1" x14ac:dyDescent="0.25">
      <c r="A259" s="23" t="s">
        <v>133</v>
      </c>
      <c r="B259" s="18" t="s">
        <v>428</v>
      </c>
      <c r="C259" s="22" t="s">
        <v>81</v>
      </c>
      <c r="D259" s="34" t="s">
        <v>155</v>
      </c>
      <c r="E259" s="34" t="s">
        <v>155</v>
      </c>
      <c r="F259" s="34" t="s">
        <v>155</v>
      </c>
      <c r="G259" s="34" t="s">
        <v>155</v>
      </c>
      <c r="H259" s="34" t="s">
        <v>155</v>
      </c>
      <c r="I259" s="34" t="s">
        <v>155</v>
      </c>
      <c r="J259" s="34" t="s">
        <v>155</v>
      </c>
      <c r="K259" s="34" t="s">
        <v>155</v>
      </c>
      <c r="L259" s="34" t="s">
        <v>155</v>
      </c>
      <c r="M259" s="34" t="s">
        <v>155</v>
      </c>
      <c r="N259" s="34" t="s">
        <v>155</v>
      </c>
      <c r="O259" s="34" t="s">
        <v>155</v>
      </c>
      <c r="P259" s="34" t="s">
        <v>155</v>
      </c>
      <c r="Q259" s="34" t="s">
        <v>155</v>
      </c>
    </row>
    <row r="260" spans="1:17" s="20" customFormat="1" x14ac:dyDescent="0.25">
      <c r="A260" s="23" t="s">
        <v>134</v>
      </c>
      <c r="B260" s="6" t="s">
        <v>595</v>
      </c>
      <c r="C260" s="22" t="s">
        <v>313</v>
      </c>
      <c r="D260" s="31">
        <v>0</v>
      </c>
      <c r="E260" s="31">
        <v>0</v>
      </c>
      <c r="F260" s="31">
        <v>0</v>
      </c>
      <c r="G260" s="31">
        <v>0</v>
      </c>
      <c r="H260" s="31">
        <v>0</v>
      </c>
      <c r="I260" s="31">
        <v>0</v>
      </c>
      <c r="J260" s="31">
        <v>0</v>
      </c>
      <c r="K260" s="31">
        <v>0</v>
      </c>
      <c r="L260" s="31">
        <v>0</v>
      </c>
      <c r="M260" s="31">
        <v>0</v>
      </c>
      <c r="N260" s="31">
        <v>0</v>
      </c>
      <c r="O260" s="31">
        <v>0</v>
      </c>
      <c r="P260" s="33">
        <f t="shared" ref="P260:P323" si="40">H260+J260+L260+N260</f>
        <v>0</v>
      </c>
      <c r="Q260" s="33">
        <f t="shared" ref="Q260:Q323" si="41">I260+K260+M260+O260</f>
        <v>0</v>
      </c>
    </row>
    <row r="261" spans="1:17" s="20" customFormat="1" ht="31.5" x14ac:dyDescent="0.25">
      <c r="A261" s="23" t="s">
        <v>233</v>
      </c>
      <c r="B261" s="1" t="s">
        <v>596</v>
      </c>
      <c r="C261" s="22" t="s">
        <v>313</v>
      </c>
      <c r="D261" s="31">
        <v>0</v>
      </c>
      <c r="E261" s="31">
        <v>0</v>
      </c>
      <c r="F261" s="31">
        <v>0</v>
      </c>
      <c r="G261" s="31">
        <v>0</v>
      </c>
      <c r="H261" s="31">
        <v>0</v>
      </c>
      <c r="I261" s="31">
        <v>0</v>
      </c>
      <c r="J261" s="31">
        <v>0</v>
      </c>
      <c r="K261" s="31">
        <v>0</v>
      </c>
      <c r="L261" s="31">
        <v>0</v>
      </c>
      <c r="M261" s="31">
        <v>0</v>
      </c>
      <c r="N261" s="31">
        <v>0</v>
      </c>
      <c r="O261" s="31">
        <v>0</v>
      </c>
      <c r="P261" s="33">
        <f t="shared" si="40"/>
        <v>0</v>
      </c>
      <c r="Q261" s="33">
        <f t="shared" si="41"/>
        <v>0</v>
      </c>
    </row>
    <row r="262" spans="1:17" s="20" customFormat="1" x14ac:dyDescent="0.25">
      <c r="A262" s="23" t="s">
        <v>234</v>
      </c>
      <c r="B262" s="7" t="s">
        <v>51</v>
      </c>
      <c r="C262" s="22" t="s">
        <v>313</v>
      </c>
      <c r="D262" s="31">
        <v>0</v>
      </c>
      <c r="E262" s="31">
        <v>0</v>
      </c>
      <c r="F262" s="31">
        <v>0</v>
      </c>
      <c r="G262" s="31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0</v>
      </c>
      <c r="O262" s="31">
        <v>0</v>
      </c>
      <c r="P262" s="33">
        <f t="shared" si="40"/>
        <v>0</v>
      </c>
      <c r="Q262" s="33">
        <f t="shared" si="41"/>
        <v>0</v>
      </c>
    </row>
    <row r="263" spans="1:17" s="20" customFormat="1" ht="31.5" x14ac:dyDescent="0.25">
      <c r="A263" s="23" t="s">
        <v>455</v>
      </c>
      <c r="B263" s="7" t="s">
        <v>462</v>
      </c>
      <c r="C263" s="22" t="s">
        <v>313</v>
      </c>
      <c r="D263" s="31">
        <v>0</v>
      </c>
      <c r="E263" s="31">
        <v>0</v>
      </c>
      <c r="F263" s="31">
        <v>0</v>
      </c>
      <c r="G263" s="31">
        <v>0</v>
      </c>
      <c r="H263" s="31">
        <v>0</v>
      </c>
      <c r="I263" s="31">
        <v>0</v>
      </c>
      <c r="J263" s="31">
        <v>0</v>
      </c>
      <c r="K263" s="31">
        <v>0</v>
      </c>
      <c r="L263" s="31">
        <v>0</v>
      </c>
      <c r="M263" s="31">
        <v>0</v>
      </c>
      <c r="N263" s="31">
        <v>0</v>
      </c>
      <c r="O263" s="31">
        <v>0</v>
      </c>
      <c r="P263" s="33">
        <f t="shared" si="40"/>
        <v>0</v>
      </c>
      <c r="Q263" s="33">
        <f t="shared" si="41"/>
        <v>0</v>
      </c>
    </row>
    <row r="264" spans="1:17" s="20" customFormat="1" x14ac:dyDescent="0.25">
      <c r="A264" s="23" t="s">
        <v>456</v>
      </c>
      <c r="B264" s="8" t="s">
        <v>51</v>
      </c>
      <c r="C264" s="22" t="s">
        <v>313</v>
      </c>
      <c r="D264" s="31">
        <v>0</v>
      </c>
      <c r="E264" s="31">
        <v>0</v>
      </c>
      <c r="F264" s="31">
        <v>0</v>
      </c>
      <c r="G264" s="31">
        <v>0</v>
      </c>
      <c r="H264" s="31">
        <v>0</v>
      </c>
      <c r="I264" s="31">
        <v>0</v>
      </c>
      <c r="J264" s="31">
        <v>0</v>
      </c>
      <c r="K264" s="31">
        <v>0</v>
      </c>
      <c r="L264" s="31">
        <v>0</v>
      </c>
      <c r="M264" s="31">
        <v>0</v>
      </c>
      <c r="N264" s="31">
        <v>0</v>
      </c>
      <c r="O264" s="31">
        <v>0</v>
      </c>
      <c r="P264" s="33">
        <f t="shared" si="40"/>
        <v>0</v>
      </c>
      <c r="Q264" s="33">
        <f t="shared" si="41"/>
        <v>0</v>
      </c>
    </row>
    <row r="265" spans="1:17" s="20" customFormat="1" ht="31.5" x14ac:dyDescent="0.25">
      <c r="A265" s="23" t="s">
        <v>457</v>
      </c>
      <c r="B265" s="7" t="s">
        <v>463</v>
      </c>
      <c r="C265" s="22" t="s">
        <v>313</v>
      </c>
      <c r="D265" s="31">
        <v>0</v>
      </c>
      <c r="E265" s="31">
        <v>0</v>
      </c>
      <c r="F265" s="31">
        <v>0</v>
      </c>
      <c r="G265" s="31">
        <v>0</v>
      </c>
      <c r="H265" s="31">
        <v>0</v>
      </c>
      <c r="I265" s="31">
        <v>0</v>
      </c>
      <c r="J265" s="31">
        <v>0</v>
      </c>
      <c r="K265" s="31">
        <v>0</v>
      </c>
      <c r="L265" s="31">
        <v>0</v>
      </c>
      <c r="M265" s="31">
        <v>0</v>
      </c>
      <c r="N265" s="31">
        <v>0</v>
      </c>
      <c r="O265" s="31">
        <v>0</v>
      </c>
      <c r="P265" s="33">
        <f t="shared" si="40"/>
        <v>0</v>
      </c>
      <c r="Q265" s="33">
        <f t="shared" si="41"/>
        <v>0</v>
      </c>
    </row>
    <row r="266" spans="1:17" s="20" customFormat="1" x14ac:dyDescent="0.25">
      <c r="A266" s="23" t="s">
        <v>458</v>
      </c>
      <c r="B266" s="8" t="s">
        <v>51</v>
      </c>
      <c r="C266" s="22" t="s">
        <v>313</v>
      </c>
      <c r="D266" s="31">
        <v>0</v>
      </c>
      <c r="E266" s="31">
        <v>0</v>
      </c>
      <c r="F266" s="31">
        <v>0</v>
      </c>
      <c r="G266" s="31">
        <v>0</v>
      </c>
      <c r="H266" s="31">
        <v>0</v>
      </c>
      <c r="I266" s="31">
        <v>0</v>
      </c>
      <c r="J266" s="31">
        <v>0</v>
      </c>
      <c r="K266" s="31">
        <v>0</v>
      </c>
      <c r="L266" s="31">
        <v>0</v>
      </c>
      <c r="M266" s="31">
        <v>0</v>
      </c>
      <c r="N266" s="31">
        <v>0</v>
      </c>
      <c r="O266" s="31">
        <v>0</v>
      </c>
      <c r="P266" s="33">
        <f t="shared" si="40"/>
        <v>0</v>
      </c>
      <c r="Q266" s="33">
        <f t="shared" si="41"/>
        <v>0</v>
      </c>
    </row>
    <row r="267" spans="1:17" s="20" customFormat="1" ht="31.5" x14ac:dyDescent="0.25">
      <c r="A267" s="23" t="s">
        <v>556</v>
      </c>
      <c r="B267" s="7" t="s">
        <v>448</v>
      </c>
      <c r="C267" s="22" t="s">
        <v>313</v>
      </c>
      <c r="D267" s="31">
        <v>0</v>
      </c>
      <c r="E267" s="31">
        <v>0</v>
      </c>
      <c r="F267" s="31">
        <v>0</v>
      </c>
      <c r="G267" s="31">
        <v>0</v>
      </c>
      <c r="H267" s="31">
        <v>0</v>
      </c>
      <c r="I267" s="31">
        <v>0</v>
      </c>
      <c r="J267" s="31">
        <v>0</v>
      </c>
      <c r="K267" s="31">
        <v>0</v>
      </c>
      <c r="L267" s="31">
        <v>0</v>
      </c>
      <c r="M267" s="31">
        <v>0</v>
      </c>
      <c r="N267" s="31">
        <v>0</v>
      </c>
      <c r="O267" s="31">
        <v>0</v>
      </c>
      <c r="P267" s="33">
        <f t="shared" si="40"/>
        <v>0</v>
      </c>
      <c r="Q267" s="33">
        <f t="shared" si="41"/>
        <v>0</v>
      </c>
    </row>
    <row r="268" spans="1:17" s="20" customFormat="1" x14ac:dyDescent="0.25">
      <c r="A268" s="23" t="s">
        <v>557</v>
      </c>
      <c r="B268" s="8" t="s">
        <v>51</v>
      </c>
      <c r="C268" s="22" t="s">
        <v>313</v>
      </c>
      <c r="D268" s="31">
        <v>0</v>
      </c>
      <c r="E268" s="31">
        <v>0</v>
      </c>
      <c r="F268" s="31">
        <v>0</v>
      </c>
      <c r="G268" s="31">
        <v>0</v>
      </c>
      <c r="H268" s="31">
        <v>0</v>
      </c>
      <c r="I268" s="31">
        <v>0</v>
      </c>
      <c r="J268" s="31">
        <v>0</v>
      </c>
      <c r="K268" s="31">
        <v>0</v>
      </c>
      <c r="L268" s="31">
        <v>0</v>
      </c>
      <c r="M268" s="31">
        <v>0</v>
      </c>
      <c r="N268" s="31">
        <v>0</v>
      </c>
      <c r="O268" s="31">
        <v>0</v>
      </c>
      <c r="P268" s="33">
        <f t="shared" si="40"/>
        <v>0</v>
      </c>
      <c r="Q268" s="33">
        <f t="shared" si="41"/>
        <v>0</v>
      </c>
    </row>
    <row r="269" spans="1:17" s="20" customFormat="1" x14ac:dyDescent="0.25">
      <c r="A269" s="23" t="s">
        <v>235</v>
      </c>
      <c r="B269" s="1" t="s">
        <v>620</v>
      </c>
      <c r="C269" s="22" t="s">
        <v>313</v>
      </c>
      <c r="D269" s="31">
        <v>0</v>
      </c>
      <c r="E269" s="31">
        <v>0</v>
      </c>
      <c r="F269" s="31">
        <v>0</v>
      </c>
      <c r="G269" s="31">
        <v>0</v>
      </c>
      <c r="H269" s="31">
        <v>0</v>
      </c>
      <c r="I269" s="31">
        <v>0</v>
      </c>
      <c r="J269" s="31">
        <v>0</v>
      </c>
      <c r="K269" s="31">
        <v>0</v>
      </c>
      <c r="L269" s="31">
        <v>0</v>
      </c>
      <c r="M269" s="31">
        <v>0</v>
      </c>
      <c r="N269" s="31">
        <v>0</v>
      </c>
      <c r="O269" s="31">
        <v>0</v>
      </c>
      <c r="P269" s="33">
        <f t="shared" si="40"/>
        <v>0</v>
      </c>
      <c r="Q269" s="33">
        <f t="shared" si="41"/>
        <v>0</v>
      </c>
    </row>
    <row r="270" spans="1:17" s="20" customFormat="1" x14ac:dyDescent="0.25">
      <c r="A270" s="23" t="s">
        <v>236</v>
      </c>
      <c r="B270" s="7" t="s">
        <v>51</v>
      </c>
      <c r="C270" s="22" t="s">
        <v>313</v>
      </c>
      <c r="D270" s="31">
        <v>0</v>
      </c>
      <c r="E270" s="31">
        <v>0</v>
      </c>
      <c r="F270" s="31">
        <v>0</v>
      </c>
      <c r="G270" s="31">
        <v>0</v>
      </c>
      <c r="H270" s="31">
        <v>0</v>
      </c>
      <c r="I270" s="31">
        <v>0</v>
      </c>
      <c r="J270" s="31">
        <v>0</v>
      </c>
      <c r="K270" s="31">
        <v>0</v>
      </c>
      <c r="L270" s="31">
        <v>0</v>
      </c>
      <c r="M270" s="31">
        <v>0</v>
      </c>
      <c r="N270" s="31">
        <v>0</v>
      </c>
      <c r="O270" s="31">
        <v>0</v>
      </c>
      <c r="P270" s="33">
        <f t="shared" si="40"/>
        <v>0</v>
      </c>
      <c r="Q270" s="33">
        <f t="shared" si="41"/>
        <v>0</v>
      </c>
    </row>
    <row r="271" spans="1:17" s="20" customFormat="1" x14ac:dyDescent="0.25">
      <c r="A271" s="23" t="s">
        <v>342</v>
      </c>
      <c r="B271" s="5" t="s">
        <v>310</v>
      </c>
      <c r="C271" s="22" t="s">
        <v>313</v>
      </c>
      <c r="D271" s="31">
        <v>0</v>
      </c>
      <c r="E271" s="31">
        <v>0</v>
      </c>
      <c r="F271" s="31">
        <v>0</v>
      </c>
      <c r="G271" s="31">
        <v>0</v>
      </c>
      <c r="H271" s="31">
        <v>0</v>
      </c>
      <c r="I271" s="31">
        <v>0</v>
      </c>
      <c r="J271" s="31">
        <v>0</v>
      </c>
      <c r="K271" s="31">
        <v>0</v>
      </c>
      <c r="L271" s="31">
        <v>0</v>
      </c>
      <c r="M271" s="31">
        <v>0</v>
      </c>
      <c r="N271" s="31">
        <v>0</v>
      </c>
      <c r="O271" s="31">
        <v>0</v>
      </c>
      <c r="P271" s="33">
        <f t="shared" si="40"/>
        <v>0</v>
      </c>
      <c r="Q271" s="33">
        <f t="shared" si="41"/>
        <v>0</v>
      </c>
    </row>
    <row r="272" spans="1:17" s="20" customFormat="1" x14ac:dyDescent="0.25">
      <c r="A272" s="23" t="s">
        <v>343</v>
      </c>
      <c r="B272" s="7" t="s">
        <v>51</v>
      </c>
      <c r="C272" s="22" t="s">
        <v>313</v>
      </c>
      <c r="D272" s="31">
        <v>0</v>
      </c>
      <c r="E272" s="31">
        <v>0</v>
      </c>
      <c r="F272" s="31">
        <v>0</v>
      </c>
      <c r="G272" s="31">
        <v>0</v>
      </c>
      <c r="H272" s="31">
        <v>0</v>
      </c>
      <c r="I272" s="31">
        <v>0</v>
      </c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O272" s="31">
        <v>0</v>
      </c>
      <c r="P272" s="33">
        <f t="shared" si="40"/>
        <v>0</v>
      </c>
      <c r="Q272" s="33">
        <f t="shared" si="41"/>
        <v>0</v>
      </c>
    </row>
    <row r="273" spans="1:17" s="20" customFormat="1" x14ac:dyDescent="0.25">
      <c r="A273" s="23" t="s">
        <v>344</v>
      </c>
      <c r="B273" s="5" t="s">
        <v>614</v>
      </c>
      <c r="C273" s="22" t="s">
        <v>313</v>
      </c>
      <c r="D273" s="31">
        <v>0</v>
      </c>
      <c r="E273" s="31">
        <v>0</v>
      </c>
      <c r="F273" s="31">
        <v>0</v>
      </c>
      <c r="G273" s="31">
        <v>0</v>
      </c>
      <c r="H273" s="31">
        <v>0</v>
      </c>
      <c r="I273" s="31">
        <v>0</v>
      </c>
      <c r="J273" s="31">
        <v>0</v>
      </c>
      <c r="K273" s="31">
        <v>0</v>
      </c>
      <c r="L273" s="31">
        <v>0</v>
      </c>
      <c r="M273" s="31">
        <v>0</v>
      </c>
      <c r="N273" s="31">
        <v>0</v>
      </c>
      <c r="O273" s="31">
        <v>0</v>
      </c>
      <c r="P273" s="33">
        <f t="shared" si="40"/>
        <v>0</v>
      </c>
      <c r="Q273" s="33">
        <f t="shared" si="41"/>
        <v>0</v>
      </c>
    </row>
    <row r="274" spans="1:17" s="20" customFormat="1" x14ac:dyDescent="0.25">
      <c r="A274" s="23" t="s">
        <v>345</v>
      </c>
      <c r="B274" s="7" t="s">
        <v>51</v>
      </c>
      <c r="C274" s="22" t="s">
        <v>313</v>
      </c>
      <c r="D274" s="31">
        <v>0</v>
      </c>
      <c r="E274" s="31">
        <v>0</v>
      </c>
      <c r="F274" s="31">
        <v>0</v>
      </c>
      <c r="G274" s="31">
        <v>0</v>
      </c>
      <c r="H274" s="31">
        <v>0</v>
      </c>
      <c r="I274" s="31">
        <v>0</v>
      </c>
      <c r="J274" s="31">
        <v>0</v>
      </c>
      <c r="K274" s="31">
        <v>0</v>
      </c>
      <c r="L274" s="31">
        <v>0</v>
      </c>
      <c r="M274" s="31">
        <v>0</v>
      </c>
      <c r="N274" s="31">
        <v>0</v>
      </c>
      <c r="O274" s="31">
        <v>0</v>
      </c>
      <c r="P274" s="33">
        <f t="shared" si="40"/>
        <v>0</v>
      </c>
      <c r="Q274" s="33">
        <f t="shared" si="41"/>
        <v>0</v>
      </c>
    </row>
    <row r="275" spans="1:17" s="20" customFormat="1" x14ac:dyDescent="0.25">
      <c r="A275" s="23" t="s">
        <v>346</v>
      </c>
      <c r="B275" s="5" t="s">
        <v>311</v>
      </c>
      <c r="C275" s="22" t="s">
        <v>313</v>
      </c>
      <c r="D275" s="31">
        <v>0</v>
      </c>
      <c r="E275" s="31">
        <v>0</v>
      </c>
      <c r="F275" s="31">
        <v>0</v>
      </c>
      <c r="G275" s="31">
        <v>0</v>
      </c>
      <c r="H275" s="31">
        <v>0</v>
      </c>
      <c r="I275" s="31">
        <v>0</v>
      </c>
      <c r="J275" s="31">
        <v>0</v>
      </c>
      <c r="K275" s="31">
        <v>0</v>
      </c>
      <c r="L275" s="31">
        <v>0</v>
      </c>
      <c r="M275" s="31">
        <v>0</v>
      </c>
      <c r="N275" s="31">
        <v>0</v>
      </c>
      <c r="O275" s="31">
        <v>0</v>
      </c>
      <c r="P275" s="33">
        <f t="shared" si="40"/>
        <v>0</v>
      </c>
      <c r="Q275" s="33">
        <f t="shared" si="41"/>
        <v>0</v>
      </c>
    </row>
    <row r="276" spans="1:17" s="20" customFormat="1" x14ac:dyDescent="0.25">
      <c r="A276" s="23" t="s">
        <v>347</v>
      </c>
      <c r="B276" s="7" t="s">
        <v>51</v>
      </c>
      <c r="C276" s="22" t="s">
        <v>313</v>
      </c>
      <c r="D276" s="31">
        <v>0</v>
      </c>
      <c r="E276" s="31">
        <v>0</v>
      </c>
      <c r="F276" s="31">
        <v>0</v>
      </c>
      <c r="G276" s="31">
        <v>0</v>
      </c>
      <c r="H276" s="31">
        <v>0</v>
      </c>
      <c r="I276" s="31">
        <v>0</v>
      </c>
      <c r="J276" s="31">
        <v>0</v>
      </c>
      <c r="K276" s="31">
        <v>0</v>
      </c>
      <c r="L276" s="31">
        <v>0</v>
      </c>
      <c r="M276" s="31">
        <v>0</v>
      </c>
      <c r="N276" s="31">
        <v>0</v>
      </c>
      <c r="O276" s="31">
        <v>0</v>
      </c>
      <c r="P276" s="33">
        <f t="shared" si="40"/>
        <v>0</v>
      </c>
      <c r="Q276" s="33">
        <f t="shared" si="41"/>
        <v>0</v>
      </c>
    </row>
    <row r="277" spans="1:17" s="20" customFormat="1" ht="15.75" customHeight="1" x14ac:dyDescent="0.25">
      <c r="A277" s="23" t="s">
        <v>642</v>
      </c>
      <c r="B277" s="5" t="s">
        <v>312</v>
      </c>
      <c r="C277" s="22" t="s">
        <v>313</v>
      </c>
      <c r="D277" s="31">
        <v>0</v>
      </c>
      <c r="E277" s="31">
        <v>0</v>
      </c>
      <c r="F277" s="31">
        <v>0</v>
      </c>
      <c r="G277" s="31">
        <v>0</v>
      </c>
      <c r="H277" s="31">
        <v>0</v>
      </c>
      <c r="I277" s="31">
        <v>0</v>
      </c>
      <c r="J277" s="31">
        <v>0</v>
      </c>
      <c r="K277" s="31">
        <v>0</v>
      </c>
      <c r="L277" s="31">
        <v>0</v>
      </c>
      <c r="M277" s="31">
        <v>0</v>
      </c>
      <c r="N277" s="31">
        <v>0</v>
      </c>
      <c r="O277" s="31">
        <v>0</v>
      </c>
      <c r="P277" s="33">
        <f t="shared" si="40"/>
        <v>0</v>
      </c>
      <c r="Q277" s="33">
        <f t="shared" si="41"/>
        <v>0</v>
      </c>
    </row>
    <row r="278" spans="1:17" s="20" customFormat="1" x14ac:dyDescent="0.25">
      <c r="A278" s="23" t="s">
        <v>348</v>
      </c>
      <c r="B278" s="7" t="s">
        <v>51</v>
      </c>
      <c r="C278" s="22" t="s">
        <v>313</v>
      </c>
      <c r="D278" s="31">
        <v>0</v>
      </c>
      <c r="E278" s="31">
        <v>0</v>
      </c>
      <c r="F278" s="31">
        <v>0</v>
      </c>
      <c r="G278" s="31">
        <v>0</v>
      </c>
      <c r="H278" s="31">
        <v>0</v>
      </c>
      <c r="I278" s="31">
        <v>0</v>
      </c>
      <c r="J278" s="31">
        <v>0</v>
      </c>
      <c r="K278" s="31">
        <v>0</v>
      </c>
      <c r="L278" s="31">
        <v>0</v>
      </c>
      <c r="M278" s="31">
        <v>0</v>
      </c>
      <c r="N278" s="31">
        <v>0</v>
      </c>
      <c r="O278" s="31">
        <v>0</v>
      </c>
      <c r="P278" s="33">
        <f t="shared" si="40"/>
        <v>0</v>
      </c>
      <c r="Q278" s="33">
        <f t="shared" si="41"/>
        <v>0</v>
      </c>
    </row>
    <row r="279" spans="1:17" s="20" customFormat="1" x14ac:dyDescent="0.25">
      <c r="A279" s="23" t="s">
        <v>459</v>
      </c>
      <c r="B279" s="5" t="s">
        <v>621</v>
      </c>
      <c r="C279" s="22" t="s">
        <v>313</v>
      </c>
      <c r="D279" s="31">
        <v>0</v>
      </c>
      <c r="E279" s="31">
        <v>0</v>
      </c>
      <c r="F279" s="31">
        <v>0</v>
      </c>
      <c r="G279" s="31">
        <v>0</v>
      </c>
      <c r="H279" s="31">
        <v>0</v>
      </c>
      <c r="I279" s="31">
        <v>0</v>
      </c>
      <c r="J279" s="31">
        <v>0</v>
      </c>
      <c r="K279" s="31">
        <v>0</v>
      </c>
      <c r="L279" s="31">
        <v>0</v>
      </c>
      <c r="M279" s="31">
        <v>0</v>
      </c>
      <c r="N279" s="31">
        <v>0</v>
      </c>
      <c r="O279" s="31">
        <v>0</v>
      </c>
      <c r="P279" s="33">
        <f t="shared" si="40"/>
        <v>0</v>
      </c>
      <c r="Q279" s="33">
        <f t="shared" si="41"/>
        <v>0</v>
      </c>
    </row>
    <row r="280" spans="1:17" s="20" customFormat="1" x14ac:dyDescent="0.25">
      <c r="A280" s="23" t="s">
        <v>349</v>
      </c>
      <c r="B280" s="7" t="s">
        <v>51</v>
      </c>
      <c r="C280" s="22" t="s">
        <v>313</v>
      </c>
      <c r="D280" s="31">
        <v>0</v>
      </c>
      <c r="E280" s="31">
        <v>0</v>
      </c>
      <c r="F280" s="31">
        <v>0</v>
      </c>
      <c r="G280" s="31">
        <v>0</v>
      </c>
      <c r="H280" s="31">
        <v>0</v>
      </c>
      <c r="I280" s="31">
        <v>0</v>
      </c>
      <c r="J280" s="31">
        <v>0</v>
      </c>
      <c r="K280" s="31">
        <v>0</v>
      </c>
      <c r="L280" s="31">
        <v>0</v>
      </c>
      <c r="M280" s="31">
        <v>0</v>
      </c>
      <c r="N280" s="31">
        <v>0</v>
      </c>
      <c r="O280" s="31">
        <v>0</v>
      </c>
      <c r="P280" s="33">
        <f t="shared" si="40"/>
        <v>0</v>
      </c>
      <c r="Q280" s="33">
        <f t="shared" si="41"/>
        <v>0</v>
      </c>
    </row>
    <row r="281" spans="1:17" s="20" customFormat="1" ht="31.5" x14ac:dyDescent="0.25">
      <c r="A281" s="23" t="s">
        <v>350</v>
      </c>
      <c r="B281" s="1" t="s">
        <v>597</v>
      </c>
      <c r="C281" s="22" t="s">
        <v>313</v>
      </c>
      <c r="D281" s="31">
        <v>0</v>
      </c>
      <c r="E281" s="31">
        <v>0</v>
      </c>
      <c r="F281" s="31">
        <v>0</v>
      </c>
      <c r="G281" s="31">
        <v>0</v>
      </c>
      <c r="H281" s="31">
        <v>0</v>
      </c>
      <c r="I281" s="31">
        <v>0</v>
      </c>
      <c r="J281" s="31">
        <v>0</v>
      </c>
      <c r="K281" s="31">
        <v>0</v>
      </c>
      <c r="L281" s="31">
        <v>0</v>
      </c>
      <c r="M281" s="31">
        <v>0</v>
      </c>
      <c r="N281" s="31">
        <v>0</v>
      </c>
      <c r="O281" s="31">
        <v>0</v>
      </c>
      <c r="P281" s="33">
        <f t="shared" si="40"/>
        <v>0</v>
      </c>
      <c r="Q281" s="33">
        <f t="shared" si="41"/>
        <v>0</v>
      </c>
    </row>
    <row r="282" spans="1:17" s="20" customFormat="1" x14ac:dyDescent="0.25">
      <c r="A282" s="23" t="s">
        <v>351</v>
      </c>
      <c r="B282" s="7" t="s">
        <v>51</v>
      </c>
      <c r="C282" s="22" t="s">
        <v>313</v>
      </c>
      <c r="D282" s="31">
        <v>0</v>
      </c>
      <c r="E282" s="31">
        <v>0</v>
      </c>
      <c r="F282" s="31">
        <v>0</v>
      </c>
      <c r="G282" s="31">
        <v>0</v>
      </c>
      <c r="H282" s="31">
        <v>0</v>
      </c>
      <c r="I282" s="31">
        <v>0</v>
      </c>
      <c r="J282" s="31">
        <v>0</v>
      </c>
      <c r="K282" s="31">
        <v>0</v>
      </c>
      <c r="L282" s="31">
        <v>0</v>
      </c>
      <c r="M282" s="31">
        <v>0</v>
      </c>
      <c r="N282" s="31">
        <v>0</v>
      </c>
      <c r="O282" s="31">
        <v>0</v>
      </c>
      <c r="P282" s="33">
        <f t="shared" si="40"/>
        <v>0</v>
      </c>
      <c r="Q282" s="33">
        <f t="shared" si="41"/>
        <v>0</v>
      </c>
    </row>
    <row r="283" spans="1:17" s="20" customFormat="1" x14ac:dyDescent="0.25">
      <c r="A283" s="23" t="s">
        <v>558</v>
      </c>
      <c r="B283" s="7" t="s">
        <v>208</v>
      </c>
      <c r="C283" s="22" t="s">
        <v>313</v>
      </c>
      <c r="D283" s="31">
        <v>0</v>
      </c>
      <c r="E283" s="31">
        <v>0</v>
      </c>
      <c r="F283" s="31">
        <v>0</v>
      </c>
      <c r="G283" s="31">
        <v>0</v>
      </c>
      <c r="H283" s="31">
        <v>0</v>
      </c>
      <c r="I283" s="31">
        <v>0</v>
      </c>
      <c r="J283" s="31">
        <v>0</v>
      </c>
      <c r="K283" s="31">
        <v>0</v>
      </c>
      <c r="L283" s="31">
        <v>0</v>
      </c>
      <c r="M283" s="31">
        <v>0</v>
      </c>
      <c r="N283" s="31">
        <v>0</v>
      </c>
      <c r="O283" s="31">
        <v>0</v>
      </c>
      <c r="P283" s="33">
        <f t="shared" si="40"/>
        <v>0</v>
      </c>
      <c r="Q283" s="33">
        <f t="shared" si="41"/>
        <v>0</v>
      </c>
    </row>
    <row r="284" spans="1:17" s="20" customFormat="1" x14ac:dyDescent="0.25">
      <c r="A284" s="23" t="s">
        <v>560</v>
      </c>
      <c r="B284" s="8" t="s">
        <v>51</v>
      </c>
      <c r="C284" s="22" t="s">
        <v>313</v>
      </c>
      <c r="D284" s="31">
        <v>0</v>
      </c>
      <c r="E284" s="31">
        <v>0</v>
      </c>
      <c r="F284" s="31">
        <v>0</v>
      </c>
      <c r="G284" s="31">
        <v>0</v>
      </c>
      <c r="H284" s="31">
        <v>0</v>
      </c>
      <c r="I284" s="31">
        <v>0</v>
      </c>
      <c r="J284" s="31">
        <v>0</v>
      </c>
      <c r="K284" s="31">
        <v>0</v>
      </c>
      <c r="L284" s="31">
        <v>0</v>
      </c>
      <c r="M284" s="31">
        <v>0</v>
      </c>
      <c r="N284" s="31">
        <v>0</v>
      </c>
      <c r="O284" s="31">
        <v>0</v>
      </c>
      <c r="P284" s="33">
        <f t="shared" si="40"/>
        <v>0</v>
      </c>
      <c r="Q284" s="33">
        <f t="shared" si="41"/>
        <v>0</v>
      </c>
    </row>
    <row r="285" spans="1:17" s="20" customFormat="1" x14ac:dyDescent="0.25">
      <c r="A285" s="23" t="s">
        <v>559</v>
      </c>
      <c r="B285" s="7" t="s">
        <v>196</v>
      </c>
      <c r="C285" s="22" t="s">
        <v>313</v>
      </c>
      <c r="D285" s="31">
        <v>0</v>
      </c>
      <c r="E285" s="31">
        <v>0</v>
      </c>
      <c r="F285" s="31">
        <v>0</v>
      </c>
      <c r="G285" s="31">
        <v>0</v>
      </c>
      <c r="H285" s="31">
        <v>0</v>
      </c>
      <c r="I285" s="31">
        <v>0</v>
      </c>
      <c r="J285" s="31">
        <v>0</v>
      </c>
      <c r="K285" s="31">
        <v>0</v>
      </c>
      <c r="L285" s="31">
        <v>0</v>
      </c>
      <c r="M285" s="31">
        <v>0</v>
      </c>
      <c r="N285" s="31">
        <v>0</v>
      </c>
      <c r="O285" s="31">
        <v>0</v>
      </c>
      <c r="P285" s="33">
        <f t="shared" si="40"/>
        <v>0</v>
      </c>
      <c r="Q285" s="33">
        <f t="shared" si="41"/>
        <v>0</v>
      </c>
    </row>
    <row r="286" spans="1:17" s="20" customFormat="1" x14ac:dyDescent="0.25">
      <c r="A286" s="23" t="s">
        <v>561</v>
      </c>
      <c r="B286" s="8" t="s">
        <v>51</v>
      </c>
      <c r="C286" s="22" t="s">
        <v>313</v>
      </c>
      <c r="D286" s="31">
        <v>0</v>
      </c>
      <c r="E286" s="31">
        <v>0</v>
      </c>
      <c r="F286" s="31">
        <v>0</v>
      </c>
      <c r="G286" s="31">
        <v>0</v>
      </c>
      <c r="H286" s="31">
        <v>0</v>
      </c>
      <c r="I286" s="31">
        <v>0</v>
      </c>
      <c r="J286" s="31">
        <v>0</v>
      </c>
      <c r="K286" s="31">
        <v>0</v>
      </c>
      <c r="L286" s="31">
        <v>0</v>
      </c>
      <c r="M286" s="31">
        <v>0</v>
      </c>
      <c r="N286" s="31">
        <v>0</v>
      </c>
      <c r="O286" s="31">
        <v>0</v>
      </c>
      <c r="P286" s="33">
        <f t="shared" si="40"/>
        <v>0</v>
      </c>
      <c r="Q286" s="33">
        <f t="shared" si="41"/>
        <v>0</v>
      </c>
    </row>
    <row r="287" spans="1:17" s="20" customFormat="1" x14ac:dyDescent="0.25">
      <c r="A287" s="23" t="s">
        <v>352</v>
      </c>
      <c r="B287" s="1" t="s">
        <v>360</v>
      </c>
      <c r="C287" s="22" t="s">
        <v>313</v>
      </c>
      <c r="D287" s="31">
        <v>0</v>
      </c>
      <c r="E287" s="31">
        <v>0</v>
      </c>
      <c r="F287" s="31">
        <v>0</v>
      </c>
      <c r="G287" s="31">
        <v>0</v>
      </c>
      <c r="H287" s="31">
        <v>0</v>
      </c>
      <c r="I287" s="31">
        <v>0</v>
      </c>
      <c r="J287" s="31">
        <v>0</v>
      </c>
      <c r="K287" s="31">
        <v>0</v>
      </c>
      <c r="L287" s="31">
        <v>0</v>
      </c>
      <c r="M287" s="31">
        <v>0</v>
      </c>
      <c r="N287" s="31">
        <v>0</v>
      </c>
      <c r="O287" s="31">
        <v>0</v>
      </c>
      <c r="P287" s="33">
        <f t="shared" si="40"/>
        <v>0</v>
      </c>
      <c r="Q287" s="33">
        <f t="shared" si="41"/>
        <v>0</v>
      </c>
    </row>
    <row r="288" spans="1:17" s="20" customFormat="1" x14ac:dyDescent="0.25">
      <c r="A288" s="23" t="s">
        <v>353</v>
      </c>
      <c r="B288" s="7" t="s">
        <v>51</v>
      </c>
      <c r="C288" s="22" t="s">
        <v>313</v>
      </c>
      <c r="D288" s="31">
        <v>0</v>
      </c>
      <c r="E288" s="31">
        <v>0</v>
      </c>
      <c r="F288" s="31">
        <v>0</v>
      </c>
      <c r="G288" s="31">
        <v>0</v>
      </c>
      <c r="H288" s="31">
        <v>0</v>
      </c>
      <c r="I288" s="31">
        <v>0</v>
      </c>
      <c r="J288" s="31">
        <v>0</v>
      </c>
      <c r="K288" s="31">
        <v>0</v>
      </c>
      <c r="L288" s="31">
        <v>0</v>
      </c>
      <c r="M288" s="31">
        <v>0</v>
      </c>
      <c r="N288" s="31">
        <v>0</v>
      </c>
      <c r="O288" s="31">
        <v>0</v>
      </c>
      <c r="P288" s="33">
        <f t="shared" si="40"/>
        <v>0</v>
      </c>
      <c r="Q288" s="33">
        <f t="shared" si="41"/>
        <v>0</v>
      </c>
    </row>
    <row r="289" spans="1:17" s="20" customFormat="1" x14ac:dyDescent="0.25">
      <c r="A289" s="23" t="s">
        <v>135</v>
      </c>
      <c r="B289" s="6" t="s">
        <v>598</v>
      </c>
      <c r="C289" s="22" t="s">
        <v>313</v>
      </c>
      <c r="D289" s="31">
        <v>0</v>
      </c>
      <c r="E289" s="31">
        <v>0</v>
      </c>
      <c r="F289" s="31">
        <v>0</v>
      </c>
      <c r="G289" s="31">
        <v>0</v>
      </c>
      <c r="H289" s="31">
        <v>0</v>
      </c>
      <c r="I289" s="31">
        <v>0</v>
      </c>
      <c r="J289" s="31">
        <v>0</v>
      </c>
      <c r="K289" s="31">
        <v>0</v>
      </c>
      <c r="L289" s="31">
        <v>0</v>
      </c>
      <c r="M289" s="31">
        <v>0</v>
      </c>
      <c r="N289" s="31">
        <v>0</v>
      </c>
      <c r="O289" s="31">
        <v>0</v>
      </c>
      <c r="P289" s="33">
        <f t="shared" si="40"/>
        <v>0</v>
      </c>
      <c r="Q289" s="33">
        <f t="shared" si="41"/>
        <v>0</v>
      </c>
    </row>
    <row r="290" spans="1:17" s="20" customFormat="1" x14ac:dyDescent="0.25">
      <c r="A290" s="23" t="s">
        <v>237</v>
      </c>
      <c r="B290" s="1" t="s">
        <v>132</v>
      </c>
      <c r="C290" s="22" t="s">
        <v>313</v>
      </c>
      <c r="D290" s="31">
        <v>0</v>
      </c>
      <c r="E290" s="31">
        <v>0</v>
      </c>
      <c r="F290" s="31">
        <v>0</v>
      </c>
      <c r="G290" s="31">
        <v>0</v>
      </c>
      <c r="H290" s="31">
        <v>0</v>
      </c>
      <c r="I290" s="31">
        <v>0</v>
      </c>
      <c r="J290" s="31">
        <v>0</v>
      </c>
      <c r="K290" s="31">
        <v>0</v>
      </c>
      <c r="L290" s="31">
        <v>0</v>
      </c>
      <c r="M290" s="31">
        <v>0</v>
      </c>
      <c r="N290" s="31">
        <v>0</v>
      </c>
      <c r="O290" s="31">
        <v>0</v>
      </c>
      <c r="P290" s="33">
        <f t="shared" si="40"/>
        <v>0</v>
      </c>
      <c r="Q290" s="33">
        <f t="shared" si="41"/>
        <v>0</v>
      </c>
    </row>
    <row r="291" spans="1:17" s="20" customFormat="1" x14ac:dyDescent="0.25">
      <c r="A291" s="23" t="s">
        <v>238</v>
      </c>
      <c r="B291" s="7" t="s">
        <v>51</v>
      </c>
      <c r="C291" s="22" t="s">
        <v>313</v>
      </c>
      <c r="D291" s="31">
        <v>0</v>
      </c>
      <c r="E291" s="31">
        <v>0</v>
      </c>
      <c r="F291" s="31">
        <v>0</v>
      </c>
      <c r="G291" s="31">
        <v>0</v>
      </c>
      <c r="H291" s="31">
        <v>0</v>
      </c>
      <c r="I291" s="31">
        <v>0</v>
      </c>
      <c r="J291" s="31">
        <v>0</v>
      </c>
      <c r="K291" s="31">
        <v>0</v>
      </c>
      <c r="L291" s="31">
        <v>0</v>
      </c>
      <c r="M291" s="31">
        <v>0</v>
      </c>
      <c r="N291" s="31">
        <v>0</v>
      </c>
      <c r="O291" s="31">
        <v>0</v>
      </c>
      <c r="P291" s="33">
        <f t="shared" si="40"/>
        <v>0</v>
      </c>
      <c r="Q291" s="33">
        <f t="shared" si="41"/>
        <v>0</v>
      </c>
    </row>
    <row r="292" spans="1:17" s="20" customFormat="1" x14ac:dyDescent="0.25">
      <c r="A292" s="23" t="s">
        <v>239</v>
      </c>
      <c r="B292" s="1" t="s">
        <v>599</v>
      </c>
      <c r="C292" s="22" t="s">
        <v>313</v>
      </c>
      <c r="D292" s="31">
        <v>0</v>
      </c>
      <c r="E292" s="31">
        <v>0</v>
      </c>
      <c r="F292" s="31">
        <v>0</v>
      </c>
      <c r="G292" s="31">
        <v>0</v>
      </c>
      <c r="H292" s="31">
        <v>0</v>
      </c>
      <c r="I292" s="31">
        <v>0</v>
      </c>
      <c r="J292" s="31">
        <v>0</v>
      </c>
      <c r="K292" s="31">
        <v>0</v>
      </c>
      <c r="L292" s="31">
        <v>0</v>
      </c>
      <c r="M292" s="31">
        <v>0</v>
      </c>
      <c r="N292" s="31">
        <v>0</v>
      </c>
      <c r="O292" s="31">
        <v>0</v>
      </c>
      <c r="P292" s="33">
        <f t="shared" si="40"/>
        <v>0</v>
      </c>
      <c r="Q292" s="33">
        <f t="shared" si="41"/>
        <v>0</v>
      </c>
    </row>
    <row r="293" spans="1:17" s="20" customFormat="1" x14ac:dyDescent="0.25">
      <c r="A293" s="23" t="s">
        <v>241</v>
      </c>
      <c r="B293" s="7" t="s">
        <v>203</v>
      </c>
      <c r="C293" s="22" t="s">
        <v>313</v>
      </c>
      <c r="D293" s="31">
        <v>0</v>
      </c>
      <c r="E293" s="31">
        <v>0</v>
      </c>
      <c r="F293" s="31">
        <v>0</v>
      </c>
      <c r="G293" s="31">
        <v>0</v>
      </c>
      <c r="H293" s="31">
        <v>0</v>
      </c>
      <c r="I293" s="31">
        <v>0</v>
      </c>
      <c r="J293" s="31">
        <v>0</v>
      </c>
      <c r="K293" s="31">
        <v>0</v>
      </c>
      <c r="L293" s="31">
        <v>0</v>
      </c>
      <c r="M293" s="31">
        <v>0</v>
      </c>
      <c r="N293" s="31">
        <v>0</v>
      </c>
      <c r="O293" s="31">
        <v>0</v>
      </c>
      <c r="P293" s="33">
        <f t="shared" si="40"/>
        <v>0</v>
      </c>
      <c r="Q293" s="33">
        <f t="shared" si="41"/>
        <v>0</v>
      </c>
    </row>
    <row r="294" spans="1:17" s="20" customFormat="1" x14ac:dyDescent="0.25">
      <c r="A294" s="23" t="s">
        <v>242</v>
      </c>
      <c r="B294" s="8" t="s">
        <v>51</v>
      </c>
      <c r="C294" s="22" t="s">
        <v>313</v>
      </c>
      <c r="D294" s="31">
        <v>0</v>
      </c>
      <c r="E294" s="31">
        <v>0</v>
      </c>
      <c r="F294" s="31">
        <v>0</v>
      </c>
      <c r="G294" s="31">
        <v>0</v>
      </c>
      <c r="H294" s="31">
        <v>0</v>
      </c>
      <c r="I294" s="31">
        <v>0</v>
      </c>
      <c r="J294" s="31">
        <v>0</v>
      </c>
      <c r="K294" s="31">
        <v>0</v>
      </c>
      <c r="L294" s="31">
        <v>0</v>
      </c>
      <c r="M294" s="31">
        <v>0</v>
      </c>
      <c r="N294" s="31">
        <v>0</v>
      </c>
      <c r="O294" s="31">
        <v>0</v>
      </c>
      <c r="P294" s="33">
        <f t="shared" si="40"/>
        <v>0</v>
      </c>
      <c r="Q294" s="33">
        <f t="shared" si="41"/>
        <v>0</v>
      </c>
    </row>
    <row r="295" spans="1:17" s="20" customFormat="1" x14ac:dyDescent="0.25">
      <c r="A295" s="23" t="s">
        <v>243</v>
      </c>
      <c r="B295" s="7" t="s">
        <v>263</v>
      </c>
      <c r="C295" s="22" t="s">
        <v>313</v>
      </c>
      <c r="D295" s="31">
        <v>0</v>
      </c>
      <c r="E295" s="31">
        <v>0</v>
      </c>
      <c r="F295" s="31">
        <v>0</v>
      </c>
      <c r="G295" s="31">
        <v>0</v>
      </c>
      <c r="H295" s="31">
        <v>0</v>
      </c>
      <c r="I295" s="31">
        <v>0</v>
      </c>
      <c r="J295" s="31">
        <v>0</v>
      </c>
      <c r="K295" s="31">
        <v>0</v>
      </c>
      <c r="L295" s="31">
        <v>0</v>
      </c>
      <c r="M295" s="31">
        <v>0</v>
      </c>
      <c r="N295" s="31">
        <v>0</v>
      </c>
      <c r="O295" s="31">
        <v>0</v>
      </c>
      <c r="P295" s="33">
        <f t="shared" si="40"/>
        <v>0</v>
      </c>
      <c r="Q295" s="33">
        <f t="shared" si="41"/>
        <v>0</v>
      </c>
    </row>
    <row r="296" spans="1:17" s="20" customFormat="1" x14ac:dyDescent="0.25">
      <c r="A296" s="23" t="s">
        <v>244</v>
      </c>
      <c r="B296" s="8" t="s">
        <v>51</v>
      </c>
      <c r="C296" s="22" t="s">
        <v>313</v>
      </c>
      <c r="D296" s="31">
        <v>0</v>
      </c>
      <c r="E296" s="31">
        <v>0</v>
      </c>
      <c r="F296" s="31">
        <v>0</v>
      </c>
      <c r="G296" s="31">
        <v>0</v>
      </c>
      <c r="H296" s="31">
        <v>0</v>
      </c>
      <c r="I296" s="31">
        <v>0</v>
      </c>
      <c r="J296" s="31">
        <v>0</v>
      </c>
      <c r="K296" s="31">
        <v>0</v>
      </c>
      <c r="L296" s="31">
        <v>0</v>
      </c>
      <c r="M296" s="31">
        <v>0</v>
      </c>
      <c r="N296" s="31">
        <v>0</v>
      </c>
      <c r="O296" s="31">
        <v>0</v>
      </c>
      <c r="P296" s="33">
        <f t="shared" si="40"/>
        <v>0</v>
      </c>
      <c r="Q296" s="33">
        <f t="shared" si="41"/>
        <v>0</v>
      </c>
    </row>
    <row r="297" spans="1:17" s="20" customFormat="1" ht="31.5" x14ac:dyDescent="0.25">
      <c r="A297" s="23" t="s">
        <v>240</v>
      </c>
      <c r="B297" s="1" t="s">
        <v>467</v>
      </c>
      <c r="C297" s="22" t="s">
        <v>313</v>
      </c>
      <c r="D297" s="31">
        <v>0</v>
      </c>
      <c r="E297" s="31">
        <v>0</v>
      </c>
      <c r="F297" s="31">
        <v>0</v>
      </c>
      <c r="G297" s="31">
        <v>0</v>
      </c>
      <c r="H297" s="31">
        <v>0</v>
      </c>
      <c r="I297" s="31">
        <v>0</v>
      </c>
      <c r="J297" s="31">
        <v>0</v>
      </c>
      <c r="K297" s="31">
        <v>0</v>
      </c>
      <c r="L297" s="31">
        <v>0</v>
      </c>
      <c r="M297" s="31">
        <v>0</v>
      </c>
      <c r="N297" s="31">
        <v>0</v>
      </c>
      <c r="O297" s="31">
        <v>0</v>
      </c>
      <c r="P297" s="33">
        <f t="shared" si="40"/>
        <v>0</v>
      </c>
      <c r="Q297" s="33">
        <f t="shared" si="41"/>
        <v>0</v>
      </c>
    </row>
    <row r="298" spans="1:17" s="20" customFormat="1" x14ac:dyDescent="0.25">
      <c r="A298" s="23" t="s">
        <v>245</v>
      </c>
      <c r="B298" s="7" t="s">
        <v>51</v>
      </c>
      <c r="C298" s="22" t="s">
        <v>313</v>
      </c>
      <c r="D298" s="31">
        <v>0</v>
      </c>
      <c r="E298" s="31">
        <v>0</v>
      </c>
      <c r="F298" s="31">
        <v>0</v>
      </c>
      <c r="G298" s="31">
        <v>0</v>
      </c>
      <c r="H298" s="31">
        <v>0</v>
      </c>
      <c r="I298" s="31">
        <v>0</v>
      </c>
      <c r="J298" s="31">
        <v>0</v>
      </c>
      <c r="K298" s="31">
        <v>0</v>
      </c>
      <c r="L298" s="31">
        <v>0</v>
      </c>
      <c r="M298" s="31">
        <v>0</v>
      </c>
      <c r="N298" s="31">
        <v>0</v>
      </c>
      <c r="O298" s="31">
        <v>0</v>
      </c>
      <c r="P298" s="33">
        <f t="shared" si="40"/>
        <v>0</v>
      </c>
      <c r="Q298" s="33">
        <f t="shared" si="41"/>
        <v>0</v>
      </c>
    </row>
    <row r="299" spans="1:17" s="20" customFormat="1" x14ac:dyDescent="0.25">
      <c r="A299" s="23" t="s">
        <v>246</v>
      </c>
      <c r="B299" s="1" t="s">
        <v>264</v>
      </c>
      <c r="C299" s="22" t="s">
        <v>313</v>
      </c>
      <c r="D299" s="31">
        <v>0</v>
      </c>
      <c r="E299" s="31">
        <v>0</v>
      </c>
      <c r="F299" s="31">
        <v>0</v>
      </c>
      <c r="G299" s="31">
        <v>0</v>
      </c>
      <c r="H299" s="31">
        <v>0</v>
      </c>
      <c r="I299" s="31">
        <v>0</v>
      </c>
      <c r="J299" s="31">
        <v>0</v>
      </c>
      <c r="K299" s="31">
        <v>0</v>
      </c>
      <c r="L299" s="31">
        <v>0</v>
      </c>
      <c r="M299" s="31">
        <v>0</v>
      </c>
      <c r="N299" s="31">
        <v>0</v>
      </c>
      <c r="O299" s="31">
        <v>0</v>
      </c>
      <c r="P299" s="33">
        <f t="shared" si="40"/>
        <v>0</v>
      </c>
      <c r="Q299" s="33">
        <f t="shared" si="41"/>
        <v>0</v>
      </c>
    </row>
    <row r="300" spans="1:17" s="20" customFormat="1" x14ac:dyDescent="0.25">
      <c r="A300" s="23" t="s">
        <v>251</v>
      </c>
      <c r="B300" s="7" t="s">
        <v>51</v>
      </c>
      <c r="C300" s="22" t="s">
        <v>313</v>
      </c>
      <c r="D300" s="31">
        <v>0</v>
      </c>
      <c r="E300" s="31">
        <v>0</v>
      </c>
      <c r="F300" s="31">
        <v>0</v>
      </c>
      <c r="G300" s="31">
        <v>0</v>
      </c>
      <c r="H300" s="31">
        <v>0</v>
      </c>
      <c r="I300" s="31">
        <v>0</v>
      </c>
      <c r="J300" s="31">
        <v>0</v>
      </c>
      <c r="K300" s="31">
        <v>0</v>
      </c>
      <c r="L300" s="31">
        <v>0</v>
      </c>
      <c r="M300" s="31">
        <v>0</v>
      </c>
      <c r="N300" s="31">
        <v>0</v>
      </c>
      <c r="O300" s="31">
        <v>0</v>
      </c>
      <c r="P300" s="33">
        <f t="shared" si="40"/>
        <v>0</v>
      </c>
      <c r="Q300" s="33">
        <f t="shared" si="41"/>
        <v>0</v>
      </c>
    </row>
    <row r="301" spans="1:17" s="20" customFormat="1" x14ac:dyDescent="0.25">
      <c r="A301" s="23" t="s">
        <v>247</v>
      </c>
      <c r="B301" s="1" t="s">
        <v>265</v>
      </c>
      <c r="C301" s="22" t="s">
        <v>313</v>
      </c>
      <c r="D301" s="31">
        <v>0</v>
      </c>
      <c r="E301" s="31">
        <v>0</v>
      </c>
      <c r="F301" s="31">
        <v>0</v>
      </c>
      <c r="G301" s="31">
        <v>0</v>
      </c>
      <c r="H301" s="31">
        <v>0</v>
      </c>
      <c r="I301" s="31">
        <v>0</v>
      </c>
      <c r="J301" s="31">
        <v>0</v>
      </c>
      <c r="K301" s="31">
        <v>0</v>
      </c>
      <c r="L301" s="31">
        <v>0</v>
      </c>
      <c r="M301" s="31">
        <v>0</v>
      </c>
      <c r="N301" s="31">
        <v>0</v>
      </c>
      <c r="O301" s="31">
        <v>0</v>
      </c>
      <c r="P301" s="33">
        <f t="shared" si="40"/>
        <v>0</v>
      </c>
      <c r="Q301" s="33">
        <f t="shared" si="41"/>
        <v>0</v>
      </c>
    </row>
    <row r="302" spans="1:17" s="20" customFormat="1" x14ac:dyDescent="0.25">
      <c r="A302" s="23" t="s">
        <v>252</v>
      </c>
      <c r="B302" s="7" t="s">
        <v>51</v>
      </c>
      <c r="C302" s="22" t="s">
        <v>313</v>
      </c>
      <c r="D302" s="31">
        <v>0</v>
      </c>
      <c r="E302" s="31">
        <v>0</v>
      </c>
      <c r="F302" s="31">
        <v>0</v>
      </c>
      <c r="G302" s="31">
        <v>0</v>
      </c>
      <c r="H302" s="31">
        <v>0</v>
      </c>
      <c r="I302" s="31">
        <v>0</v>
      </c>
      <c r="J302" s="31">
        <v>0</v>
      </c>
      <c r="K302" s="31">
        <v>0</v>
      </c>
      <c r="L302" s="31">
        <v>0</v>
      </c>
      <c r="M302" s="31">
        <v>0</v>
      </c>
      <c r="N302" s="31">
        <v>0</v>
      </c>
      <c r="O302" s="31">
        <v>0</v>
      </c>
      <c r="P302" s="33">
        <f t="shared" si="40"/>
        <v>0</v>
      </c>
      <c r="Q302" s="33">
        <f t="shared" si="41"/>
        <v>0</v>
      </c>
    </row>
    <row r="303" spans="1:17" s="20" customFormat="1" x14ac:dyDescent="0.25">
      <c r="A303" s="23" t="s">
        <v>248</v>
      </c>
      <c r="B303" s="1" t="s">
        <v>266</v>
      </c>
      <c r="C303" s="22" t="s">
        <v>313</v>
      </c>
      <c r="D303" s="31">
        <v>0</v>
      </c>
      <c r="E303" s="31">
        <v>0</v>
      </c>
      <c r="F303" s="31">
        <v>0</v>
      </c>
      <c r="G303" s="31">
        <v>0</v>
      </c>
      <c r="H303" s="31">
        <v>0</v>
      </c>
      <c r="I303" s="31">
        <v>0</v>
      </c>
      <c r="J303" s="31">
        <v>0</v>
      </c>
      <c r="K303" s="31">
        <v>0</v>
      </c>
      <c r="L303" s="31">
        <v>0</v>
      </c>
      <c r="M303" s="31">
        <v>0</v>
      </c>
      <c r="N303" s="31">
        <v>0</v>
      </c>
      <c r="O303" s="31">
        <v>0</v>
      </c>
      <c r="P303" s="33">
        <f t="shared" si="40"/>
        <v>0</v>
      </c>
      <c r="Q303" s="33">
        <f t="shared" si="41"/>
        <v>0</v>
      </c>
    </row>
    <row r="304" spans="1:17" s="20" customFormat="1" x14ac:dyDescent="0.25">
      <c r="A304" s="23" t="s">
        <v>253</v>
      </c>
      <c r="B304" s="7" t="s">
        <v>51</v>
      </c>
      <c r="C304" s="22" t="s">
        <v>313</v>
      </c>
      <c r="D304" s="31">
        <v>0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31">
        <v>0</v>
      </c>
      <c r="K304" s="31">
        <v>0</v>
      </c>
      <c r="L304" s="31">
        <v>0</v>
      </c>
      <c r="M304" s="31">
        <v>0</v>
      </c>
      <c r="N304" s="31">
        <v>0</v>
      </c>
      <c r="O304" s="31">
        <v>0</v>
      </c>
      <c r="P304" s="33">
        <f t="shared" si="40"/>
        <v>0</v>
      </c>
      <c r="Q304" s="33">
        <f t="shared" si="41"/>
        <v>0</v>
      </c>
    </row>
    <row r="305" spans="1:17" s="20" customFormat="1" x14ac:dyDescent="0.25">
      <c r="A305" s="23" t="s">
        <v>249</v>
      </c>
      <c r="B305" s="1" t="s">
        <v>267</v>
      </c>
      <c r="C305" s="22" t="s">
        <v>313</v>
      </c>
      <c r="D305" s="31">
        <v>0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31">
        <v>0</v>
      </c>
      <c r="K305" s="31">
        <v>0</v>
      </c>
      <c r="L305" s="31">
        <v>0</v>
      </c>
      <c r="M305" s="31">
        <v>0</v>
      </c>
      <c r="N305" s="31">
        <v>0</v>
      </c>
      <c r="O305" s="31">
        <v>0</v>
      </c>
      <c r="P305" s="33">
        <f t="shared" si="40"/>
        <v>0</v>
      </c>
      <c r="Q305" s="33">
        <f t="shared" si="41"/>
        <v>0</v>
      </c>
    </row>
    <row r="306" spans="1:17" s="20" customFormat="1" x14ac:dyDescent="0.25">
      <c r="A306" s="23" t="s">
        <v>254</v>
      </c>
      <c r="B306" s="7" t="s">
        <v>51</v>
      </c>
      <c r="C306" s="22" t="s">
        <v>313</v>
      </c>
      <c r="D306" s="31">
        <v>0</v>
      </c>
      <c r="E306" s="31">
        <v>0</v>
      </c>
      <c r="F306" s="31">
        <v>0</v>
      </c>
      <c r="G306" s="31">
        <v>0</v>
      </c>
      <c r="H306" s="31">
        <v>0</v>
      </c>
      <c r="I306" s="31">
        <v>0</v>
      </c>
      <c r="J306" s="31">
        <v>0</v>
      </c>
      <c r="K306" s="31">
        <v>0</v>
      </c>
      <c r="L306" s="31">
        <v>0</v>
      </c>
      <c r="M306" s="31">
        <v>0</v>
      </c>
      <c r="N306" s="31">
        <v>0</v>
      </c>
      <c r="O306" s="31">
        <v>0</v>
      </c>
      <c r="P306" s="33">
        <f t="shared" si="40"/>
        <v>0</v>
      </c>
      <c r="Q306" s="33">
        <f t="shared" si="41"/>
        <v>0</v>
      </c>
    </row>
    <row r="307" spans="1:17" s="20" customFormat="1" ht="31.5" x14ac:dyDescent="0.25">
      <c r="A307" s="23" t="s">
        <v>250</v>
      </c>
      <c r="B307" s="1" t="s">
        <v>298</v>
      </c>
      <c r="C307" s="22" t="s">
        <v>313</v>
      </c>
      <c r="D307" s="31">
        <v>0</v>
      </c>
      <c r="E307" s="31">
        <v>0</v>
      </c>
      <c r="F307" s="31">
        <v>0</v>
      </c>
      <c r="G307" s="31">
        <v>0</v>
      </c>
      <c r="H307" s="31">
        <v>0</v>
      </c>
      <c r="I307" s="31">
        <v>0</v>
      </c>
      <c r="J307" s="31">
        <v>0</v>
      </c>
      <c r="K307" s="31">
        <v>0</v>
      </c>
      <c r="L307" s="31">
        <v>0</v>
      </c>
      <c r="M307" s="31">
        <v>0</v>
      </c>
      <c r="N307" s="31">
        <v>0</v>
      </c>
      <c r="O307" s="31">
        <v>0</v>
      </c>
      <c r="P307" s="33">
        <f t="shared" si="40"/>
        <v>0</v>
      </c>
      <c r="Q307" s="33">
        <f t="shared" si="41"/>
        <v>0</v>
      </c>
    </row>
    <row r="308" spans="1:17" s="20" customFormat="1" x14ac:dyDescent="0.25">
      <c r="A308" s="23" t="s">
        <v>255</v>
      </c>
      <c r="B308" s="7" t="s">
        <v>51</v>
      </c>
      <c r="C308" s="22" t="s">
        <v>313</v>
      </c>
      <c r="D308" s="31">
        <v>0</v>
      </c>
      <c r="E308" s="31">
        <v>0</v>
      </c>
      <c r="F308" s="31">
        <v>0</v>
      </c>
      <c r="G308" s="31">
        <v>0</v>
      </c>
      <c r="H308" s="31">
        <v>0</v>
      </c>
      <c r="I308" s="31">
        <v>0</v>
      </c>
      <c r="J308" s="31">
        <v>0</v>
      </c>
      <c r="K308" s="31">
        <v>0</v>
      </c>
      <c r="L308" s="31">
        <v>0</v>
      </c>
      <c r="M308" s="31">
        <v>0</v>
      </c>
      <c r="N308" s="31">
        <v>0</v>
      </c>
      <c r="O308" s="31">
        <v>0</v>
      </c>
      <c r="P308" s="33">
        <f t="shared" si="40"/>
        <v>0</v>
      </c>
      <c r="Q308" s="33">
        <f t="shared" si="41"/>
        <v>0</v>
      </c>
    </row>
    <row r="309" spans="1:17" s="20" customFormat="1" x14ac:dyDescent="0.25">
      <c r="A309" s="23" t="s">
        <v>476</v>
      </c>
      <c r="B309" s="7" t="s">
        <v>477</v>
      </c>
      <c r="C309" s="22" t="s">
        <v>313</v>
      </c>
      <c r="D309" s="31">
        <v>0</v>
      </c>
      <c r="E309" s="31">
        <v>0</v>
      </c>
      <c r="F309" s="31">
        <v>0</v>
      </c>
      <c r="G309" s="31">
        <v>0</v>
      </c>
      <c r="H309" s="31">
        <v>0</v>
      </c>
      <c r="I309" s="31">
        <v>0</v>
      </c>
      <c r="J309" s="31">
        <v>0</v>
      </c>
      <c r="K309" s="31">
        <v>0</v>
      </c>
      <c r="L309" s="31">
        <v>0</v>
      </c>
      <c r="M309" s="31">
        <v>0</v>
      </c>
      <c r="N309" s="31">
        <v>0</v>
      </c>
      <c r="O309" s="31">
        <v>0</v>
      </c>
      <c r="P309" s="33">
        <f t="shared" si="40"/>
        <v>0</v>
      </c>
      <c r="Q309" s="33">
        <f t="shared" si="41"/>
        <v>0</v>
      </c>
    </row>
    <row r="310" spans="1:17" s="20" customFormat="1" x14ac:dyDescent="0.25">
      <c r="A310" s="23" t="s">
        <v>683</v>
      </c>
      <c r="B310" s="7" t="s">
        <v>51</v>
      </c>
      <c r="C310" s="22" t="s">
        <v>313</v>
      </c>
      <c r="D310" s="31">
        <v>0</v>
      </c>
      <c r="E310" s="31">
        <v>0</v>
      </c>
      <c r="F310" s="31">
        <v>0</v>
      </c>
      <c r="G310" s="31">
        <v>0</v>
      </c>
      <c r="H310" s="31">
        <v>0</v>
      </c>
      <c r="I310" s="31">
        <v>0</v>
      </c>
      <c r="J310" s="31">
        <v>0</v>
      </c>
      <c r="K310" s="31">
        <v>0</v>
      </c>
      <c r="L310" s="31">
        <v>0</v>
      </c>
      <c r="M310" s="31">
        <v>0</v>
      </c>
      <c r="N310" s="31">
        <v>0</v>
      </c>
      <c r="O310" s="31">
        <v>0</v>
      </c>
      <c r="P310" s="33">
        <f t="shared" si="40"/>
        <v>0</v>
      </c>
      <c r="Q310" s="33">
        <f t="shared" si="41"/>
        <v>0</v>
      </c>
    </row>
    <row r="311" spans="1:17" s="20" customFormat="1" x14ac:dyDescent="0.25">
      <c r="A311" s="23" t="s">
        <v>674</v>
      </c>
      <c r="B311" s="1" t="s">
        <v>673</v>
      </c>
      <c r="C311" s="22" t="s">
        <v>313</v>
      </c>
      <c r="D311" s="31">
        <v>0</v>
      </c>
      <c r="E311" s="31">
        <v>0</v>
      </c>
      <c r="F311" s="31">
        <v>0</v>
      </c>
      <c r="G311" s="31">
        <v>0</v>
      </c>
      <c r="H311" s="31">
        <v>0</v>
      </c>
      <c r="I311" s="31">
        <v>0</v>
      </c>
      <c r="J311" s="31">
        <v>0</v>
      </c>
      <c r="K311" s="31">
        <v>0</v>
      </c>
      <c r="L311" s="31">
        <v>0</v>
      </c>
      <c r="M311" s="31">
        <v>0</v>
      </c>
      <c r="N311" s="31">
        <v>0</v>
      </c>
      <c r="O311" s="31">
        <v>0</v>
      </c>
      <c r="P311" s="33">
        <f t="shared" si="40"/>
        <v>0</v>
      </c>
      <c r="Q311" s="33">
        <f t="shared" si="41"/>
        <v>0</v>
      </c>
    </row>
    <row r="312" spans="1:17" s="20" customFormat="1" ht="31.5" x14ac:dyDescent="0.25">
      <c r="A312" s="23" t="s">
        <v>136</v>
      </c>
      <c r="B312" s="6" t="s">
        <v>600</v>
      </c>
      <c r="C312" s="22" t="s">
        <v>23</v>
      </c>
      <c r="D312" s="31">
        <v>0</v>
      </c>
      <c r="E312" s="31">
        <v>0</v>
      </c>
      <c r="F312" s="31">
        <v>0</v>
      </c>
      <c r="G312" s="31">
        <v>0</v>
      </c>
      <c r="H312" s="31">
        <v>0</v>
      </c>
      <c r="I312" s="31">
        <v>0</v>
      </c>
      <c r="J312" s="31">
        <v>0</v>
      </c>
      <c r="K312" s="31">
        <v>0</v>
      </c>
      <c r="L312" s="31">
        <v>0</v>
      </c>
      <c r="M312" s="31">
        <v>0</v>
      </c>
      <c r="N312" s="31">
        <v>0</v>
      </c>
      <c r="O312" s="31">
        <v>0</v>
      </c>
      <c r="P312" s="33">
        <f t="shared" si="40"/>
        <v>0</v>
      </c>
      <c r="Q312" s="33">
        <f t="shared" si="41"/>
        <v>0</v>
      </c>
    </row>
    <row r="313" spans="1:17" s="20" customFormat="1" x14ac:dyDescent="0.25">
      <c r="A313" s="23" t="s">
        <v>256</v>
      </c>
      <c r="B313" s="1" t="s">
        <v>511</v>
      </c>
      <c r="C313" s="22" t="s">
        <v>23</v>
      </c>
      <c r="D313" s="31">
        <v>0</v>
      </c>
      <c r="E313" s="31">
        <v>0</v>
      </c>
      <c r="F313" s="31">
        <v>0</v>
      </c>
      <c r="G313" s="31">
        <v>0</v>
      </c>
      <c r="H313" s="31">
        <v>0</v>
      </c>
      <c r="I313" s="31">
        <v>0</v>
      </c>
      <c r="J313" s="31">
        <v>0</v>
      </c>
      <c r="K313" s="31">
        <v>0</v>
      </c>
      <c r="L313" s="31">
        <v>0</v>
      </c>
      <c r="M313" s="31">
        <v>0</v>
      </c>
      <c r="N313" s="31">
        <v>0</v>
      </c>
      <c r="O313" s="31">
        <v>0</v>
      </c>
      <c r="P313" s="33">
        <f t="shared" si="40"/>
        <v>0</v>
      </c>
      <c r="Q313" s="33">
        <f t="shared" si="41"/>
        <v>0</v>
      </c>
    </row>
    <row r="314" spans="1:17" s="20" customFormat="1" ht="31.5" x14ac:dyDescent="0.25">
      <c r="A314" s="23" t="s">
        <v>478</v>
      </c>
      <c r="B314" s="1" t="s">
        <v>512</v>
      </c>
      <c r="C314" s="22" t="s">
        <v>23</v>
      </c>
      <c r="D314" s="31">
        <v>0</v>
      </c>
      <c r="E314" s="31">
        <v>0</v>
      </c>
      <c r="F314" s="31">
        <v>0</v>
      </c>
      <c r="G314" s="31">
        <v>0</v>
      </c>
      <c r="H314" s="31">
        <v>0</v>
      </c>
      <c r="I314" s="31">
        <v>0</v>
      </c>
      <c r="J314" s="31">
        <v>0</v>
      </c>
      <c r="K314" s="31">
        <v>0</v>
      </c>
      <c r="L314" s="31">
        <v>0</v>
      </c>
      <c r="M314" s="31">
        <v>0</v>
      </c>
      <c r="N314" s="31">
        <v>0</v>
      </c>
      <c r="O314" s="31">
        <v>0</v>
      </c>
      <c r="P314" s="33">
        <f t="shared" si="40"/>
        <v>0</v>
      </c>
      <c r="Q314" s="33">
        <f t="shared" si="41"/>
        <v>0</v>
      </c>
    </row>
    <row r="315" spans="1:17" s="20" customFormat="1" ht="31.5" x14ac:dyDescent="0.25">
      <c r="A315" s="23" t="s">
        <v>479</v>
      </c>
      <c r="B315" s="1" t="s">
        <v>513</v>
      </c>
      <c r="C315" s="22" t="s">
        <v>23</v>
      </c>
      <c r="D315" s="31">
        <v>0</v>
      </c>
      <c r="E315" s="31">
        <v>0</v>
      </c>
      <c r="F315" s="31">
        <v>0</v>
      </c>
      <c r="G315" s="31">
        <v>0</v>
      </c>
      <c r="H315" s="31">
        <v>0</v>
      </c>
      <c r="I315" s="31">
        <v>0</v>
      </c>
      <c r="J315" s="31">
        <v>0</v>
      </c>
      <c r="K315" s="31">
        <v>0</v>
      </c>
      <c r="L315" s="31">
        <v>0</v>
      </c>
      <c r="M315" s="31">
        <v>0</v>
      </c>
      <c r="N315" s="31">
        <v>0</v>
      </c>
      <c r="O315" s="31">
        <v>0</v>
      </c>
      <c r="P315" s="33">
        <f t="shared" si="40"/>
        <v>0</v>
      </c>
      <c r="Q315" s="33">
        <f t="shared" si="41"/>
        <v>0</v>
      </c>
    </row>
    <row r="316" spans="1:17" s="20" customFormat="1" ht="31.5" x14ac:dyDescent="0.25">
      <c r="A316" s="23" t="s">
        <v>562</v>
      </c>
      <c r="B316" s="1" t="s">
        <v>514</v>
      </c>
      <c r="C316" s="22" t="s">
        <v>23</v>
      </c>
      <c r="D316" s="31">
        <v>0</v>
      </c>
      <c r="E316" s="31">
        <v>0</v>
      </c>
      <c r="F316" s="31">
        <v>0</v>
      </c>
      <c r="G316" s="31">
        <v>0</v>
      </c>
      <c r="H316" s="31">
        <v>0</v>
      </c>
      <c r="I316" s="31">
        <v>0</v>
      </c>
      <c r="J316" s="31">
        <v>0</v>
      </c>
      <c r="K316" s="31">
        <v>0</v>
      </c>
      <c r="L316" s="31">
        <v>0</v>
      </c>
      <c r="M316" s="31">
        <v>0</v>
      </c>
      <c r="N316" s="31">
        <v>0</v>
      </c>
      <c r="O316" s="31">
        <v>0</v>
      </c>
      <c r="P316" s="33">
        <f t="shared" si="40"/>
        <v>0</v>
      </c>
      <c r="Q316" s="33">
        <f t="shared" si="41"/>
        <v>0</v>
      </c>
    </row>
    <row r="317" spans="1:17" s="20" customFormat="1" x14ac:dyDescent="0.25">
      <c r="A317" s="23" t="s">
        <v>257</v>
      </c>
      <c r="B317" s="5" t="s">
        <v>622</v>
      </c>
      <c r="C317" s="22" t="s">
        <v>23</v>
      </c>
      <c r="D317" s="31">
        <v>0</v>
      </c>
      <c r="E317" s="31">
        <v>0</v>
      </c>
      <c r="F317" s="31">
        <v>0</v>
      </c>
      <c r="G317" s="31">
        <v>0</v>
      </c>
      <c r="H317" s="31">
        <v>0</v>
      </c>
      <c r="I317" s="31">
        <v>0</v>
      </c>
      <c r="J317" s="31">
        <v>0</v>
      </c>
      <c r="K317" s="31">
        <v>0</v>
      </c>
      <c r="L317" s="31">
        <v>0</v>
      </c>
      <c r="M317" s="31">
        <v>0</v>
      </c>
      <c r="N317" s="31">
        <v>0</v>
      </c>
      <c r="O317" s="31">
        <v>0</v>
      </c>
      <c r="P317" s="33">
        <f t="shared" si="40"/>
        <v>0</v>
      </c>
      <c r="Q317" s="33">
        <f t="shared" si="41"/>
        <v>0</v>
      </c>
    </row>
    <row r="318" spans="1:17" s="20" customFormat="1" x14ac:dyDescent="0.25">
      <c r="A318" s="23" t="s">
        <v>258</v>
      </c>
      <c r="B318" s="5" t="s">
        <v>515</v>
      </c>
      <c r="C318" s="22" t="s">
        <v>23</v>
      </c>
      <c r="D318" s="31">
        <v>0</v>
      </c>
      <c r="E318" s="31">
        <v>0</v>
      </c>
      <c r="F318" s="31">
        <v>0</v>
      </c>
      <c r="G318" s="31">
        <v>0</v>
      </c>
      <c r="H318" s="31">
        <v>0</v>
      </c>
      <c r="I318" s="31">
        <v>0</v>
      </c>
      <c r="J318" s="31">
        <v>0</v>
      </c>
      <c r="K318" s="31">
        <v>0</v>
      </c>
      <c r="L318" s="31">
        <v>0</v>
      </c>
      <c r="M318" s="31">
        <v>0</v>
      </c>
      <c r="N318" s="31">
        <v>0</v>
      </c>
      <c r="O318" s="31">
        <v>0</v>
      </c>
      <c r="P318" s="33">
        <f t="shared" si="40"/>
        <v>0</v>
      </c>
      <c r="Q318" s="33">
        <f t="shared" si="41"/>
        <v>0</v>
      </c>
    </row>
    <row r="319" spans="1:17" s="20" customFormat="1" x14ac:dyDescent="0.25">
      <c r="A319" s="23" t="s">
        <v>259</v>
      </c>
      <c r="B319" s="5" t="s">
        <v>615</v>
      </c>
      <c r="C319" s="22" t="s">
        <v>23</v>
      </c>
      <c r="D319" s="31">
        <v>0</v>
      </c>
      <c r="E319" s="31">
        <v>0</v>
      </c>
      <c r="F319" s="31">
        <v>0</v>
      </c>
      <c r="G319" s="31">
        <v>0</v>
      </c>
      <c r="H319" s="31">
        <v>0</v>
      </c>
      <c r="I319" s="31">
        <v>0</v>
      </c>
      <c r="J319" s="31">
        <v>0</v>
      </c>
      <c r="K319" s="31">
        <v>0</v>
      </c>
      <c r="L319" s="31">
        <v>0</v>
      </c>
      <c r="M319" s="31">
        <v>0</v>
      </c>
      <c r="N319" s="31">
        <v>0</v>
      </c>
      <c r="O319" s="31">
        <v>0</v>
      </c>
      <c r="P319" s="33">
        <f t="shared" si="40"/>
        <v>0</v>
      </c>
      <c r="Q319" s="33">
        <f t="shared" si="41"/>
        <v>0</v>
      </c>
    </row>
    <row r="320" spans="1:17" s="20" customFormat="1" ht="19.5" customHeight="1" x14ac:dyDescent="0.25">
      <c r="A320" s="23" t="s">
        <v>260</v>
      </c>
      <c r="B320" s="5" t="s">
        <v>516</v>
      </c>
      <c r="C320" s="22" t="s">
        <v>23</v>
      </c>
      <c r="D320" s="31">
        <v>0</v>
      </c>
      <c r="E320" s="31">
        <v>0</v>
      </c>
      <c r="F320" s="31">
        <v>0</v>
      </c>
      <c r="G320" s="31">
        <v>0</v>
      </c>
      <c r="H320" s="31">
        <v>0</v>
      </c>
      <c r="I320" s="31">
        <v>0</v>
      </c>
      <c r="J320" s="31">
        <v>0</v>
      </c>
      <c r="K320" s="31">
        <v>0</v>
      </c>
      <c r="L320" s="31">
        <v>0</v>
      </c>
      <c r="M320" s="31">
        <v>0</v>
      </c>
      <c r="N320" s="31">
        <v>0</v>
      </c>
      <c r="O320" s="31">
        <v>0</v>
      </c>
      <c r="P320" s="33">
        <f t="shared" si="40"/>
        <v>0</v>
      </c>
      <c r="Q320" s="33">
        <f t="shared" si="41"/>
        <v>0</v>
      </c>
    </row>
    <row r="321" spans="1:17" s="20" customFormat="1" ht="19.5" customHeight="1" x14ac:dyDescent="0.25">
      <c r="A321" s="23" t="s">
        <v>261</v>
      </c>
      <c r="B321" s="5" t="s">
        <v>623</v>
      </c>
      <c r="C321" s="22" t="s">
        <v>23</v>
      </c>
      <c r="D321" s="31">
        <v>0</v>
      </c>
      <c r="E321" s="31">
        <v>0</v>
      </c>
      <c r="F321" s="31">
        <v>0</v>
      </c>
      <c r="G321" s="31">
        <v>0</v>
      </c>
      <c r="H321" s="31">
        <v>0</v>
      </c>
      <c r="I321" s="31">
        <v>0</v>
      </c>
      <c r="J321" s="31">
        <v>0</v>
      </c>
      <c r="K321" s="31">
        <v>0</v>
      </c>
      <c r="L321" s="31">
        <v>0</v>
      </c>
      <c r="M321" s="31">
        <v>0</v>
      </c>
      <c r="N321" s="31">
        <v>0</v>
      </c>
      <c r="O321" s="31">
        <v>0</v>
      </c>
      <c r="P321" s="33">
        <f t="shared" si="40"/>
        <v>0</v>
      </c>
      <c r="Q321" s="33">
        <f t="shared" si="41"/>
        <v>0</v>
      </c>
    </row>
    <row r="322" spans="1:17" s="20" customFormat="1" ht="36.75" customHeight="1" x14ac:dyDescent="0.25">
      <c r="A322" s="23" t="s">
        <v>262</v>
      </c>
      <c r="B322" s="1" t="s">
        <v>601</v>
      </c>
      <c r="C322" s="22" t="s">
        <v>23</v>
      </c>
      <c r="D322" s="31">
        <v>0</v>
      </c>
      <c r="E322" s="31">
        <v>0</v>
      </c>
      <c r="F322" s="31">
        <v>0</v>
      </c>
      <c r="G322" s="31">
        <v>0</v>
      </c>
      <c r="H322" s="31">
        <v>0</v>
      </c>
      <c r="I322" s="31">
        <v>0</v>
      </c>
      <c r="J322" s="31">
        <v>0</v>
      </c>
      <c r="K322" s="31">
        <v>0</v>
      </c>
      <c r="L322" s="31">
        <v>0</v>
      </c>
      <c r="M322" s="31">
        <v>0</v>
      </c>
      <c r="N322" s="31">
        <v>0</v>
      </c>
      <c r="O322" s="31">
        <v>0</v>
      </c>
      <c r="P322" s="33">
        <f t="shared" si="40"/>
        <v>0</v>
      </c>
      <c r="Q322" s="33">
        <f t="shared" si="41"/>
        <v>0</v>
      </c>
    </row>
    <row r="323" spans="1:17" s="20" customFormat="1" ht="19.5" customHeight="1" x14ac:dyDescent="0.25">
      <c r="A323" s="23" t="s">
        <v>640</v>
      </c>
      <c r="B323" s="14" t="s">
        <v>208</v>
      </c>
      <c r="C323" s="22" t="s">
        <v>23</v>
      </c>
      <c r="D323" s="31">
        <v>0</v>
      </c>
      <c r="E323" s="31">
        <v>0</v>
      </c>
      <c r="F323" s="31">
        <v>0</v>
      </c>
      <c r="G323" s="31">
        <v>0</v>
      </c>
      <c r="H323" s="31">
        <v>0</v>
      </c>
      <c r="I323" s="31">
        <v>0</v>
      </c>
      <c r="J323" s="31">
        <v>0</v>
      </c>
      <c r="K323" s="31">
        <v>0</v>
      </c>
      <c r="L323" s="31">
        <v>0</v>
      </c>
      <c r="M323" s="31">
        <v>0</v>
      </c>
      <c r="N323" s="31">
        <v>0</v>
      </c>
      <c r="O323" s="31">
        <v>0</v>
      </c>
      <c r="P323" s="33">
        <f t="shared" si="40"/>
        <v>0</v>
      </c>
      <c r="Q323" s="33">
        <f t="shared" si="41"/>
        <v>0</v>
      </c>
    </row>
    <row r="324" spans="1:17" s="20" customFormat="1" ht="19.5" customHeight="1" x14ac:dyDescent="0.25">
      <c r="A324" s="23" t="s">
        <v>641</v>
      </c>
      <c r="B324" s="14" t="s">
        <v>196</v>
      </c>
      <c r="C324" s="22" t="s">
        <v>23</v>
      </c>
      <c r="D324" s="31">
        <v>0</v>
      </c>
      <c r="E324" s="31">
        <v>0</v>
      </c>
      <c r="F324" s="31">
        <v>0</v>
      </c>
      <c r="G324" s="31">
        <v>0</v>
      </c>
      <c r="H324" s="31">
        <v>0</v>
      </c>
      <c r="I324" s="31">
        <v>0</v>
      </c>
      <c r="J324" s="31">
        <v>0</v>
      </c>
      <c r="K324" s="31">
        <v>0</v>
      </c>
      <c r="L324" s="31">
        <v>0</v>
      </c>
      <c r="M324" s="31">
        <v>0</v>
      </c>
      <c r="N324" s="31">
        <v>0</v>
      </c>
      <c r="O324" s="31">
        <v>0</v>
      </c>
      <c r="P324" s="33">
        <f t="shared" ref="P324" si="42">H324+J324+L324+N324</f>
        <v>0</v>
      </c>
      <c r="Q324" s="33">
        <f t="shared" ref="Q324" si="43">I324+K324+M324+O324</f>
        <v>0</v>
      </c>
    </row>
    <row r="325" spans="1:17" s="20" customFormat="1" ht="15.6" customHeight="1" x14ac:dyDescent="0.25">
      <c r="A325" s="54" t="s">
        <v>701</v>
      </c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</row>
    <row r="326" spans="1:17" ht="31.5" x14ac:dyDescent="0.25">
      <c r="A326" s="23" t="s">
        <v>137</v>
      </c>
      <c r="B326" s="18" t="s">
        <v>173</v>
      </c>
      <c r="C326" s="22" t="s">
        <v>81</v>
      </c>
      <c r="D326" s="19" t="s">
        <v>155</v>
      </c>
      <c r="E326" s="19" t="s">
        <v>155</v>
      </c>
      <c r="F326" s="19" t="s">
        <v>155</v>
      </c>
      <c r="G326" s="19" t="s">
        <v>155</v>
      </c>
      <c r="H326" s="19" t="s">
        <v>155</v>
      </c>
      <c r="I326" s="19" t="s">
        <v>155</v>
      </c>
      <c r="J326" s="19" t="s">
        <v>155</v>
      </c>
      <c r="K326" s="19" t="s">
        <v>155</v>
      </c>
      <c r="L326" s="19" t="s">
        <v>155</v>
      </c>
      <c r="M326" s="19" t="s">
        <v>155</v>
      </c>
      <c r="N326" s="19" t="s">
        <v>155</v>
      </c>
      <c r="O326" s="19" t="s">
        <v>155</v>
      </c>
      <c r="P326" s="19" t="s">
        <v>155</v>
      </c>
      <c r="Q326" s="19" t="s">
        <v>155</v>
      </c>
    </row>
    <row r="327" spans="1:17" x14ac:dyDescent="0.25">
      <c r="A327" s="23" t="s">
        <v>138</v>
      </c>
      <c r="B327" s="6" t="s">
        <v>174</v>
      </c>
      <c r="C327" s="22" t="s">
        <v>26</v>
      </c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1:17" x14ac:dyDescent="0.25">
      <c r="A328" s="23" t="s">
        <v>139</v>
      </c>
      <c r="B328" s="6" t="s">
        <v>175</v>
      </c>
      <c r="C328" s="22" t="s">
        <v>176</v>
      </c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1:17" x14ac:dyDescent="0.25">
      <c r="A329" s="23" t="s">
        <v>140</v>
      </c>
      <c r="B329" s="6" t="s">
        <v>177</v>
      </c>
      <c r="C329" s="22" t="s">
        <v>26</v>
      </c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1:17" x14ac:dyDescent="0.25">
      <c r="A330" s="23" t="s">
        <v>141</v>
      </c>
      <c r="B330" s="6" t="s">
        <v>179</v>
      </c>
      <c r="C330" s="22" t="s">
        <v>176</v>
      </c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1:17" x14ac:dyDescent="0.25">
      <c r="A331" s="23" t="s">
        <v>143</v>
      </c>
      <c r="B331" s="6" t="s">
        <v>178</v>
      </c>
      <c r="C331" s="22" t="s">
        <v>708</v>
      </c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1:17" x14ac:dyDescent="0.25">
      <c r="A332" s="23" t="s">
        <v>268</v>
      </c>
      <c r="B332" s="6" t="s">
        <v>142</v>
      </c>
      <c r="C332" s="22" t="s">
        <v>81</v>
      </c>
      <c r="D332" s="19" t="s">
        <v>155</v>
      </c>
      <c r="E332" s="19" t="s">
        <v>155</v>
      </c>
      <c r="F332" s="19" t="s">
        <v>155</v>
      </c>
      <c r="G332" s="19" t="s">
        <v>155</v>
      </c>
      <c r="H332" s="19" t="s">
        <v>155</v>
      </c>
      <c r="I332" s="19" t="s">
        <v>155</v>
      </c>
      <c r="J332" s="19" t="s">
        <v>155</v>
      </c>
      <c r="K332" s="19" t="s">
        <v>155</v>
      </c>
      <c r="L332" s="19" t="s">
        <v>155</v>
      </c>
      <c r="M332" s="19" t="s">
        <v>155</v>
      </c>
      <c r="N332" s="19" t="s">
        <v>155</v>
      </c>
      <c r="O332" s="19" t="s">
        <v>155</v>
      </c>
      <c r="P332" s="19" t="s">
        <v>155</v>
      </c>
      <c r="Q332" s="19" t="s">
        <v>155</v>
      </c>
    </row>
    <row r="333" spans="1:17" x14ac:dyDescent="0.25">
      <c r="A333" s="23" t="s">
        <v>269</v>
      </c>
      <c r="B333" s="1" t="s">
        <v>145</v>
      </c>
      <c r="C333" s="22" t="s">
        <v>708</v>
      </c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1:17" x14ac:dyDescent="0.25">
      <c r="A334" s="23" t="s">
        <v>270</v>
      </c>
      <c r="B334" s="1" t="s">
        <v>144</v>
      </c>
      <c r="C334" s="22" t="s">
        <v>710</v>
      </c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1:17" x14ac:dyDescent="0.25">
      <c r="A335" s="23" t="s">
        <v>271</v>
      </c>
      <c r="B335" s="6" t="s">
        <v>472</v>
      </c>
      <c r="C335" s="22" t="s">
        <v>81</v>
      </c>
      <c r="D335" s="19" t="s">
        <v>155</v>
      </c>
      <c r="E335" s="19" t="s">
        <v>155</v>
      </c>
      <c r="F335" s="19" t="s">
        <v>155</v>
      </c>
      <c r="G335" s="19" t="s">
        <v>155</v>
      </c>
      <c r="H335" s="19" t="s">
        <v>155</v>
      </c>
      <c r="I335" s="19" t="s">
        <v>155</v>
      </c>
      <c r="J335" s="19" t="s">
        <v>155</v>
      </c>
      <c r="K335" s="19" t="s">
        <v>155</v>
      </c>
      <c r="L335" s="19" t="s">
        <v>155</v>
      </c>
      <c r="M335" s="19" t="s">
        <v>155</v>
      </c>
      <c r="N335" s="19" t="s">
        <v>155</v>
      </c>
      <c r="O335" s="19" t="s">
        <v>155</v>
      </c>
      <c r="P335" s="19" t="s">
        <v>155</v>
      </c>
      <c r="Q335" s="19" t="s">
        <v>155</v>
      </c>
    </row>
    <row r="336" spans="1:17" x14ac:dyDescent="0.25">
      <c r="A336" s="23" t="s">
        <v>272</v>
      </c>
      <c r="B336" s="1" t="s">
        <v>145</v>
      </c>
      <c r="C336" s="22" t="s">
        <v>708</v>
      </c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1:17" x14ac:dyDescent="0.25">
      <c r="A337" s="23" t="s">
        <v>273</v>
      </c>
      <c r="B337" s="1" t="s">
        <v>146</v>
      </c>
      <c r="C337" s="22" t="s">
        <v>26</v>
      </c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1:17" x14ac:dyDescent="0.25">
      <c r="A338" s="23" t="s">
        <v>274</v>
      </c>
      <c r="B338" s="1" t="s">
        <v>144</v>
      </c>
      <c r="C338" s="22" t="s">
        <v>710</v>
      </c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1:17" x14ac:dyDescent="0.25">
      <c r="A339" s="23" t="s">
        <v>275</v>
      </c>
      <c r="B339" s="6" t="s">
        <v>24</v>
      </c>
      <c r="C339" s="22" t="s">
        <v>81</v>
      </c>
      <c r="D339" s="19" t="s">
        <v>155</v>
      </c>
      <c r="E339" s="19" t="s">
        <v>155</v>
      </c>
      <c r="F339" s="19" t="s">
        <v>155</v>
      </c>
      <c r="G339" s="19" t="s">
        <v>155</v>
      </c>
      <c r="H339" s="19" t="s">
        <v>155</v>
      </c>
      <c r="I339" s="19" t="s">
        <v>155</v>
      </c>
      <c r="J339" s="19" t="s">
        <v>155</v>
      </c>
      <c r="K339" s="19" t="s">
        <v>155</v>
      </c>
      <c r="L339" s="19" t="s">
        <v>155</v>
      </c>
      <c r="M339" s="19" t="s">
        <v>155</v>
      </c>
      <c r="N339" s="19" t="s">
        <v>155</v>
      </c>
      <c r="O339" s="19" t="s">
        <v>155</v>
      </c>
      <c r="P339" s="19" t="s">
        <v>155</v>
      </c>
      <c r="Q339" s="19" t="s">
        <v>155</v>
      </c>
    </row>
    <row r="340" spans="1:17" x14ac:dyDescent="0.25">
      <c r="A340" s="23" t="s">
        <v>276</v>
      </c>
      <c r="B340" s="1" t="s">
        <v>145</v>
      </c>
      <c r="C340" s="22" t="s">
        <v>708</v>
      </c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1:17" x14ac:dyDescent="0.25">
      <c r="A341" s="23" t="s">
        <v>277</v>
      </c>
      <c r="B341" s="1" t="s">
        <v>144</v>
      </c>
      <c r="C341" s="22" t="s">
        <v>710</v>
      </c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1:17" x14ac:dyDescent="0.25">
      <c r="A342" s="23" t="s">
        <v>278</v>
      </c>
      <c r="B342" s="6" t="s">
        <v>25</v>
      </c>
      <c r="C342" s="22" t="s">
        <v>81</v>
      </c>
      <c r="D342" s="19" t="s">
        <v>155</v>
      </c>
      <c r="E342" s="19" t="s">
        <v>155</v>
      </c>
      <c r="F342" s="19" t="s">
        <v>155</v>
      </c>
      <c r="G342" s="19" t="s">
        <v>155</v>
      </c>
      <c r="H342" s="19" t="s">
        <v>155</v>
      </c>
      <c r="I342" s="19" t="s">
        <v>155</v>
      </c>
      <c r="J342" s="19" t="s">
        <v>155</v>
      </c>
      <c r="K342" s="19" t="s">
        <v>155</v>
      </c>
      <c r="L342" s="19" t="s">
        <v>155</v>
      </c>
      <c r="M342" s="19" t="s">
        <v>155</v>
      </c>
      <c r="N342" s="19" t="s">
        <v>155</v>
      </c>
      <c r="O342" s="19" t="s">
        <v>155</v>
      </c>
      <c r="P342" s="19" t="s">
        <v>155</v>
      </c>
      <c r="Q342" s="19" t="s">
        <v>155</v>
      </c>
    </row>
    <row r="343" spans="1:17" x14ac:dyDescent="0.25">
      <c r="A343" s="23" t="s">
        <v>279</v>
      </c>
      <c r="B343" s="1" t="s">
        <v>145</v>
      </c>
      <c r="C343" s="22" t="s">
        <v>708</v>
      </c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1:17" x14ac:dyDescent="0.25">
      <c r="A344" s="23" t="s">
        <v>280</v>
      </c>
      <c r="B344" s="1" t="s">
        <v>146</v>
      </c>
      <c r="C344" s="22" t="s">
        <v>26</v>
      </c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1:17" x14ac:dyDescent="0.25">
      <c r="A345" s="23" t="s">
        <v>281</v>
      </c>
      <c r="B345" s="1" t="s">
        <v>144</v>
      </c>
      <c r="C345" s="22" t="s">
        <v>710</v>
      </c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1:17" x14ac:dyDescent="0.25">
      <c r="A346" s="23" t="s">
        <v>147</v>
      </c>
      <c r="B346" s="18" t="s">
        <v>180</v>
      </c>
      <c r="C346" s="22" t="s">
        <v>81</v>
      </c>
      <c r="D346" s="19" t="s">
        <v>155</v>
      </c>
      <c r="E346" s="19" t="s">
        <v>155</v>
      </c>
      <c r="F346" s="19" t="s">
        <v>155</v>
      </c>
      <c r="G346" s="19" t="s">
        <v>155</v>
      </c>
      <c r="H346" s="19" t="s">
        <v>155</v>
      </c>
      <c r="I346" s="19" t="s">
        <v>155</v>
      </c>
      <c r="J346" s="19" t="s">
        <v>155</v>
      </c>
      <c r="K346" s="19" t="s">
        <v>155</v>
      </c>
      <c r="L346" s="19" t="s">
        <v>155</v>
      </c>
      <c r="M346" s="19" t="s">
        <v>155</v>
      </c>
      <c r="N346" s="19" t="s">
        <v>155</v>
      </c>
      <c r="O346" s="19" t="s">
        <v>155</v>
      </c>
      <c r="P346" s="19" t="s">
        <v>155</v>
      </c>
      <c r="Q346" s="19" t="s">
        <v>155</v>
      </c>
    </row>
    <row r="347" spans="1:17" ht="27" customHeight="1" x14ac:dyDescent="0.25">
      <c r="A347" s="23" t="s">
        <v>149</v>
      </c>
      <c r="B347" s="6" t="s">
        <v>602</v>
      </c>
      <c r="C347" s="22" t="s">
        <v>708</v>
      </c>
      <c r="D347" s="33">
        <v>38.458188999999997</v>
      </c>
      <c r="E347" s="33">
        <v>35.910629</v>
      </c>
      <c r="F347" s="33">
        <v>39.952190000000002</v>
      </c>
      <c r="G347" s="33">
        <f>('[3]Баланс ЭЭ'!$F$16-'[3]Баланс ЭЭ'!$F$21)/1000</f>
        <v>34.307111999999989</v>
      </c>
      <c r="H347" s="33">
        <v>36.110500000000002</v>
      </c>
      <c r="I347" s="33">
        <f>H347</f>
        <v>36.110500000000002</v>
      </c>
      <c r="J347" s="33">
        <f>H347</f>
        <v>36.110500000000002</v>
      </c>
      <c r="K347" s="33">
        <f>'[4]Форма 3.1'!$T$15</f>
        <v>34.307111999999989</v>
      </c>
      <c r="L347" s="33">
        <f>J347</f>
        <v>36.110500000000002</v>
      </c>
      <c r="M347" s="33">
        <f>K347</f>
        <v>34.307111999999989</v>
      </c>
      <c r="N347" s="33">
        <f>L347</f>
        <v>36.110500000000002</v>
      </c>
      <c r="O347" s="33">
        <f>M347</f>
        <v>34.307111999999989</v>
      </c>
      <c r="P347" s="33" t="s">
        <v>81</v>
      </c>
      <c r="Q347" s="33" t="s">
        <v>81</v>
      </c>
    </row>
    <row r="348" spans="1:17" ht="31.5" x14ac:dyDescent="0.25">
      <c r="A348" s="23" t="s">
        <v>282</v>
      </c>
      <c r="B348" s="1" t="s">
        <v>603</v>
      </c>
      <c r="C348" s="22" t="s">
        <v>708</v>
      </c>
      <c r="D348" s="33">
        <v>0</v>
      </c>
      <c r="E348" s="33">
        <v>0</v>
      </c>
      <c r="F348" s="31">
        <v>0</v>
      </c>
      <c r="G348" s="33">
        <v>0</v>
      </c>
      <c r="H348" s="31">
        <v>0</v>
      </c>
      <c r="I348" s="33">
        <v>0</v>
      </c>
      <c r="J348" s="31">
        <v>0</v>
      </c>
      <c r="K348" s="33">
        <v>0</v>
      </c>
      <c r="L348" s="31">
        <v>0</v>
      </c>
      <c r="M348" s="33">
        <v>0</v>
      </c>
      <c r="N348" s="31">
        <v>0</v>
      </c>
      <c r="O348" s="33">
        <v>0</v>
      </c>
      <c r="P348" s="33" t="s">
        <v>81</v>
      </c>
      <c r="Q348" s="33" t="s">
        <v>81</v>
      </c>
    </row>
    <row r="349" spans="1:17" x14ac:dyDescent="0.25">
      <c r="A349" s="23" t="s">
        <v>469</v>
      </c>
      <c r="B349" s="14" t="s">
        <v>517</v>
      </c>
      <c r="C349" s="22" t="s">
        <v>708</v>
      </c>
      <c r="D349" s="33">
        <v>0</v>
      </c>
      <c r="E349" s="33">
        <v>0</v>
      </c>
      <c r="F349" s="31">
        <v>0</v>
      </c>
      <c r="G349" s="33">
        <v>0</v>
      </c>
      <c r="H349" s="31">
        <v>0</v>
      </c>
      <c r="I349" s="33">
        <v>0</v>
      </c>
      <c r="J349" s="31">
        <v>0</v>
      </c>
      <c r="K349" s="33">
        <v>0</v>
      </c>
      <c r="L349" s="31">
        <v>0</v>
      </c>
      <c r="M349" s="33">
        <v>0</v>
      </c>
      <c r="N349" s="31">
        <v>0</v>
      </c>
      <c r="O349" s="33">
        <v>0</v>
      </c>
      <c r="P349" s="33" t="s">
        <v>81</v>
      </c>
      <c r="Q349" s="33" t="s">
        <v>81</v>
      </c>
    </row>
    <row r="350" spans="1:17" x14ac:dyDescent="0.25">
      <c r="A350" s="23" t="s">
        <v>468</v>
      </c>
      <c r="B350" s="14" t="s">
        <v>518</v>
      </c>
      <c r="C350" s="22" t="s">
        <v>708</v>
      </c>
      <c r="D350" s="33">
        <v>0</v>
      </c>
      <c r="E350" s="33">
        <v>0</v>
      </c>
      <c r="F350" s="31">
        <v>0</v>
      </c>
      <c r="G350" s="33">
        <v>0</v>
      </c>
      <c r="H350" s="31">
        <v>0</v>
      </c>
      <c r="I350" s="33">
        <v>0</v>
      </c>
      <c r="J350" s="31">
        <v>0</v>
      </c>
      <c r="K350" s="33">
        <v>0</v>
      </c>
      <c r="L350" s="31">
        <v>0</v>
      </c>
      <c r="M350" s="33">
        <v>0</v>
      </c>
      <c r="N350" s="31">
        <v>0</v>
      </c>
      <c r="O350" s="33">
        <v>0</v>
      </c>
      <c r="P350" s="33" t="s">
        <v>81</v>
      </c>
      <c r="Q350" s="33" t="s">
        <v>81</v>
      </c>
    </row>
    <row r="351" spans="1:17" x14ac:dyDescent="0.25">
      <c r="A351" s="23" t="s">
        <v>436</v>
      </c>
      <c r="B351" s="6" t="s">
        <v>563</v>
      </c>
      <c r="C351" s="22" t="s">
        <v>708</v>
      </c>
      <c r="D351" s="33">
        <v>1.5960570000000001</v>
      </c>
      <c r="E351" s="33">
        <v>1.43506</v>
      </c>
      <c r="F351" s="33">
        <v>1.494</v>
      </c>
      <c r="G351" s="33">
        <f>'[3]Баланс ЭЭ'!$F$11/1000</f>
        <v>1.384687</v>
      </c>
      <c r="H351" s="33">
        <v>1.403</v>
      </c>
      <c r="I351" s="33">
        <f>H351</f>
        <v>1.403</v>
      </c>
      <c r="J351" s="33">
        <f>H351</f>
        <v>1.403</v>
      </c>
      <c r="K351" s="33">
        <f>'[4]Форма 3.1'!$T$9</f>
        <v>1.347574</v>
      </c>
      <c r="L351" s="33">
        <f t="shared" ref="L351:L352" si="44">J351</f>
        <v>1.403</v>
      </c>
      <c r="M351" s="33">
        <f t="shared" ref="M351:M352" si="45">K351</f>
        <v>1.347574</v>
      </c>
      <c r="N351" s="33">
        <f>L351</f>
        <v>1.403</v>
      </c>
      <c r="O351" s="33">
        <f>M351</f>
        <v>1.347574</v>
      </c>
      <c r="P351" s="33" t="s">
        <v>81</v>
      </c>
      <c r="Q351" s="33" t="s">
        <v>81</v>
      </c>
    </row>
    <row r="352" spans="1:17" x14ac:dyDescent="0.25">
      <c r="A352" s="23" t="s">
        <v>437</v>
      </c>
      <c r="B352" s="6" t="s">
        <v>718</v>
      </c>
      <c r="C352" s="22" t="s">
        <v>26</v>
      </c>
      <c r="D352" s="33">
        <v>5.36</v>
      </c>
      <c r="E352" s="33">
        <v>5.17</v>
      </c>
      <c r="F352" s="33">
        <v>5.88</v>
      </c>
      <c r="G352" s="33">
        <f>[5]Тулэнерго!$F$13</f>
        <v>5.88</v>
      </c>
      <c r="H352" s="33">
        <v>5.5</v>
      </c>
      <c r="I352" s="33">
        <f>H352</f>
        <v>5.5</v>
      </c>
      <c r="J352" s="33">
        <f>H352</f>
        <v>5.5</v>
      </c>
      <c r="K352" s="33">
        <f>'[4]Форма 3.1'!$T$27</f>
        <v>5.2227788356232585</v>
      </c>
      <c r="L352" s="33">
        <f t="shared" si="44"/>
        <v>5.5</v>
      </c>
      <c r="M352" s="33">
        <f t="shared" si="45"/>
        <v>5.2227788356232585</v>
      </c>
      <c r="N352" s="33">
        <f>L352</f>
        <v>5.5</v>
      </c>
      <c r="O352" s="33">
        <f>M352</f>
        <v>5.2227788356232585</v>
      </c>
      <c r="P352" s="33" t="s">
        <v>81</v>
      </c>
      <c r="Q352" s="33" t="s">
        <v>81</v>
      </c>
    </row>
    <row r="353" spans="1:18" ht="31.5" x14ac:dyDescent="0.25">
      <c r="A353" s="23" t="s">
        <v>438</v>
      </c>
      <c r="B353" s="1" t="s">
        <v>604</v>
      </c>
      <c r="C353" s="22" t="s">
        <v>26</v>
      </c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</row>
    <row r="354" spans="1:18" x14ac:dyDescent="0.25">
      <c r="A354" s="23" t="s">
        <v>470</v>
      </c>
      <c r="B354" s="14" t="s">
        <v>517</v>
      </c>
      <c r="C354" s="22" t="s">
        <v>26</v>
      </c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</row>
    <row r="355" spans="1:18" x14ac:dyDescent="0.25">
      <c r="A355" s="23" t="s">
        <v>471</v>
      </c>
      <c r="B355" s="14" t="s">
        <v>518</v>
      </c>
      <c r="C355" s="22" t="s">
        <v>26</v>
      </c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</row>
    <row r="356" spans="1:18" x14ac:dyDescent="0.25">
      <c r="A356" s="23" t="s">
        <v>439</v>
      </c>
      <c r="B356" s="6" t="s">
        <v>520</v>
      </c>
      <c r="C356" s="22" t="s">
        <v>519</v>
      </c>
      <c r="D356" s="33">
        <v>811.89</v>
      </c>
      <c r="E356" s="33">
        <v>789.93</v>
      </c>
      <c r="F356" s="33">
        <v>801.26</v>
      </c>
      <c r="G356" s="33">
        <v>839.02</v>
      </c>
      <c r="H356" s="33">
        <v>839.02</v>
      </c>
      <c r="I356" s="33">
        <v>839.02</v>
      </c>
      <c r="J356" s="33">
        <v>839.02</v>
      </c>
      <c r="K356" s="33">
        <v>839.02</v>
      </c>
      <c r="L356" s="33">
        <v>839.02</v>
      </c>
      <c r="M356" s="33">
        <v>839.02</v>
      </c>
      <c r="N356" s="33">
        <v>839.02</v>
      </c>
      <c r="O356" s="33">
        <v>839.02</v>
      </c>
      <c r="P356" s="33" t="s">
        <v>81</v>
      </c>
      <c r="Q356" s="33" t="s">
        <v>81</v>
      </c>
    </row>
    <row r="357" spans="1:18" ht="31.5" x14ac:dyDescent="0.25">
      <c r="A357" s="23" t="s">
        <v>440</v>
      </c>
      <c r="B357" s="6" t="s">
        <v>717</v>
      </c>
      <c r="C357" s="22" t="s">
        <v>313</v>
      </c>
      <c r="D357" s="33">
        <v>33.198317490000001</v>
      </c>
      <c r="E357" s="33">
        <v>46.482652579999993</v>
      </c>
      <c r="F357" s="33">
        <v>35.146804277699999</v>
      </c>
      <c r="G357" s="33">
        <v>59.00649464</v>
      </c>
      <c r="H357" s="33">
        <v>44.043999999999997</v>
      </c>
      <c r="I357" s="33">
        <v>44.044000000000004</v>
      </c>
      <c r="J357" s="33">
        <v>35.970169999999996</v>
      </c>
      <c r="K357" s="33">
        <v>76.000853479194802</v>
      </c>
      <c r="L357" s="33">
        <v>35.65605</v>
      </c>
      <c r="M357" s="33">
        <v>55.1111568260228</v>
      </c>
      <c r="N357" s="33">
        <v>53.343423810854439</v>
      </c>
      <c r="O357" s="33">
        <v>53.343423810854439</v>
      </c>
      <c r="P357" s="33">
        <f t="shared" ref="P357" si="46">H357+J357+L357+N357</f>
        <v>169.01364381085443</v>
      </c>
      <c r="Q357" s="33">
        <f t="shared" ref="Q357" si="47">I357+K357+M357+O357</f>
        <v>228.49943411607205</v>
      </c>
      <c r="R357" s="36"/>
    </row>
    <row r="358" spans="1:18" x14ac:dyDescent="0.25">
      <c r="A358" s="23" t="s">
        <v>150</v>
      </c>
      <c r="B358" s="18" t="s">
        <v>148</v>
      </c>
      <c r="C358" s="22" t="s">
        <v>81</v>
      </c>
      <c r="D358" s="34" t="s">
        <v>155</v>
      </c>
      <c r="E358" s="34" t="s">
        <v>155</v>
      </c>
      <c r="F358" s="34" t="s">
        <v>155</v>
      </c>
      <c r="G358" s="34" t="s">
        <v>155</v>
      </c>
      <c r="H358" s="34" t="s">
        <v>155</v>
      </c>
      <c r="I358" s="34" t="s">
        <v>155</v>
      </c>
      <c r="J358" s="34" t="s">
        <v>155</v>
      </c>
      <c r="K358" s="34" t="s">
        <v>155</v>
      </c>
      <c r="L358" s="34" t="s">
        <v>155</v>
      </c>
      <c r="M358" s="34" t="s">
        <v>155</v>
      </c>
      <c r="N358" s="34" t="s">
        <v>155</v>
      </c>
      <c r="O358" s="34" t="s">
        <v>155</v>
      </c>
      <c r="P358" s="34" t="s">
        <v>155</v>
      </c>
      <c r="Q358" s="34" t="s">
        <v>155</v>
      </c>
    </row>
    <row r="359" spans="1:18" x14ac:dyDescent="0.25">
      <c r="A359" s="23" t="s">
        <v>152</v>
      </c>
      <c r="B359" s="6" t="s">
        <v>193</v>
      </c>
      <c r="C359" s="22" t="s">
        <v>708</v>
      </c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</row>
    <row r="360" spans="1:18" x14ac:dyDescent="0.25">
      <c r="A360" s="23" t="s">
        <v>153</v>
      </c>
      <c r="B360" s="6" t="s">
        <v>194</v>
      </c>
      <c r="C360" s="22" t="s">
        <v>176</v>
      </c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</row>
    <row r="361" spans="1:18" ht="47.25" x14ac:dyDescent="0.25">
      <c r="A361" s="23" t="s">
        <v>200</v>
      </c>
      <c r="B361" s="6" t="s">
        <v>521</v>
      </c>
      <c r="C361" s="22" t="s">
        <v>313</v>
      </c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</row>
    <row r="362" spans="1:18" ht="31.5" x14ac:dyDescent="0.25">
      <c r="A362" s="23" t="s">
        <v>283</v>
      </c>
      <c r="B362" s="6" t="s">
        <v>564</v>
      </c>
      <c r="C362" s="22" t="s">
        <v>313</v>
      </c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</row>
    <row r="363" spans="1:18" x14ac:dyDescent="0.25">
      <c r="A363" s="23" t="s">
        <v>154</v>
      </c>
      <c r="B363" s="18" t="s">
        <v>151</v>
      </c>
      <c r="C363" s="19" t="s">
        <v>81</v>
      </c>
      <c r="D363" s="34" t="s">
        <v>155</v>
      </c>
      <c r="E363" s="34" t="s">
        <v>155</v>
      </c>
      <c r="F363" s="34" t="s">
        <v>155</v>
      </c>
      <c r="G363" s="34" t="s">
        <v>155</v>
      </c>
      <c r="H363" s="34" t="s">
        <v>155</v>
      </c>
      <c r="I363" s="34" t="s">
        <v>155</v>
      </c>
      <c r="J363" s="34" t="s">
        <v>155</v>
      </c>
      <c r="K363" s="34" t="s">
        <v>155</v>
      </c>
      <c r="L363" s="34" t="s">
        <v>155</v>
      </c>
      <c r="M363" s="34" t="s">
        <v>155</v>
      </c>
      <c r="N363" s="34" t="s">
        <v>155</v>
      </c>
      <c r="O363" s="34" t="s">
        <v>155</v>
      </c>
      <c r="P363" s="34" t="s">
        <v>155</v>
      </c>
      <c r="Q363" s="34" t="s">
        <v>155</v>
      </c>
    </row>
    <row r="364" spans="1:18" ht="18" customHeight="1" x14ac:dyDescent="0.25">
      <c r="A364" s="23" t="s">
        <v>284</v>
      </c>
      <c r="B364" s="6" t="s">
        <v>302</v>
      </c>
      <c r="C364" s="22" t="s">
        <v>26</v>
      </c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</row>
    <row r="365" spans="1:18" ht="47.25" x14ac:dyDescent="0.25">
      <c r="A365" s="23" t="s">
        <v>285</v>
      </c>
      <c r="B365" s="1" t="s">
        <v>441</v>
      </c>
      <c r="C365" s="22" t="s">
        <v>26</v>
      </c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</row>
    <row r="366" spans="1:18" ht="47.25" x14ac:dyDescent="0.25">
      <c r="A366" s="23" t="s">
        <v>286</v>
      </c>
      <c r="B366" s="1" t="s">
        <v>442</v>
      </c>
      <c r="C366" s="22" t="s">
        <v>26</v>
      </c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</row>
    <row r="367" spans="1:18" ht="31.5" x14ac:dyDescent="0.25">
      <c r="A367" s="23" t="s">
        <v>287</v>
      </c>
      <c r="B367" s="1" t="s">
        <v>197</v>
      </c>
      <c r="C367" s="22" t="s">
        <v>26</v>
      </c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</row>
    <row r="368" spans="1:18" x14ac:dyDescent="0.25">
      <c r="A368" s="23" t="s">
        <v>288</v>
      </c>
      <c r="B368" s="6" t="s">
        <v>301</v>
      </c>
      <c r="C368" s="22" t="s">
        <v>708</v>
      </c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</row>
    <row r="369" spans="1:17" ht="31.5" x14ac:dyDescent="0.25">
      <c r="A369" s="23" t="s">
        <v>289</v>
      </c>
      <c r="B369" s="1" t="s">
        <v>198</v>
      </c>
      <c r="C369" s="22" t="s">
        <v>708</v>
      </c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</row>
    <row r="370" spans="1:17" x14ac:dyDescent="0.25">
      <c r="A370" s="23" t="s">
        <v>290</v>
      </c>
      <c r="B370" s="1" t="s">
        <v>199</v>
      </c>
      <c r="C370" s="22" t="s">
        <v>708</v>
      </c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</row>
    <row r="371" spans="1:17" ht="31.5" x14ac:dyDescent="0.25">
      <c r="A371" s="23" t="s">
        <v>291</v>
      </c>
      <c r="B371" s="6" t="s">
        <v>300</v>
      </c>
      <c r="C371" s="22" t="s">
        <v>313</v>
      </c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</row>
    <row r="372" spans="1:17" x14ac:dyDescent="0.25">
      <c r="A372" s="23" t="s">
        <v>292</v>
      </c>
      <c r="B372" s="1" t="s">
        <v>195</v>
      </c>
      <c r="C372" s="22" t="s">
        <v>313</v>
      </c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</row>
    <row r="373" spans="1:17" x14ac:dyDescent="0.25">
      <c r="A373" s="23" t="s">
        <v>293</v>
      </c>
      <c r="B373" s="1" t="s">
        <v>196</v>
      </c>
      <c r="C373" s="22" t="s">
        <v>313</v>
      </c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</row>
    <row r="374" spans="1:17" x14ac:dyDescent="0.25">
      <c r="A374" s="23" t="s">
        <v>294</v>
      </c>
      <c r="B374" s="18" t="s">
        <v>443</v>
      </c>
      <c r="C374" s="22" t="s">
        <v>709</v>
      </c>
      <c r="D374" s="41">
        <v>14.84</v>
      </c>
      <c r="E374" s="41">
        <v>14.84</v>
      </c>
      <c r="F374" s="41">
        <v>14.84</v>
      </c>
      <c r="G374" s="41">
        <v>14.84</v>
      </c>
      <c r="H374" s="41">
        <v>14.84</v>
      </c>
      <c r="I374" s="41">
        <v>14.84</v>
      </c>
      <c r="J374" s="41">
        <v>14.84</v>
      </c>
      <c r="K374" s="41">
        <v>14.84</v>
      </c>
      <c r="L374" s="41">
        <v>14.84</v>
      </c>
      <c r="M374" s="41">
        <v>14.84</v>
      </c>
      <c r="N374" s="41">
        <v>14.84</v>
      </c>
      <c r="O374" s="41">
        <v>14.84</v>
      </c>
      <c r="P374" s="42"/>
      <c r="Q374" s="42"/>
    </row>
    <row r="375" spans="1:17" x14ac:dyDescent="0.25">
      <c r="A375" s="46" t="s">
        <v>686</v>
      </c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</row>
    <row r="376" spans="1:17" ht="16.5" customHeight="1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</row>
    <row r="377" spans="1:17" ht="33" customHeight="1" x14ac:dyDescent="0.25">
      <c r="A377" s="49" t="s">
        <v>0</v>
      </c>
      <c r="B377" s="50" t="s">
        <v>1</v>
      </c>
      <c r="C377" s="50" t="s">
        <v>168</v>
      </c>
      <c r="D377" s="43" t="s">
        <v>730</v>
      </c>
      <c r="E377" s="43" t="s">
        <v>731</v>
      </c>
      <c r="F377" s="50" t="s">
        <v>732</v>
      </c>
      <c r="G377" s="50"/>
      <c r="H377" s="51" t="s">
        <v>733</v>
      </c>
      <c r="I377" s="51"/>
      <c r="J377" s="51" t="s">
        <v>734</v>
      </c>
      <c r="K377" s="51"/>
      <c r="L377" s="51" t="s">
        <v>735</v>
      </c>
      <c r="M377" s="51"/>
      <c r="N377" s="51" t="s">
        <v>741</v>
      </c>
      <c r="O377" s="51"/>
      <c r="P377" s="51" t="s">
        <v>84</v>
      </c>
      <c r="Q377" s="51"/>
    </row>
    <row r="378" spans="1:17" ht="58.15" customHeight="1" x14ac:dyDescent="0.25">
      <c r="A378" s="49"/>
      <c r="B378" s="50"/>
      <c r="C378" s="50"/>
      <c r="D378" s="13" t="s">
        <v>65</v>
      </c>
      <c r="E378" s="13" t="s">
        <v>65</v>
      </c>
      <c r="F378" s="13" t="s">
        <v>739</v>
      </c>
      <c r="G378" s="13" t="s">
        <v>65</v>
      </c>
      <c r="H378" s="13" t="s">
        <v>739</v>
      </c>
      <c r="I378" s="13" t="s">
        <v>169</v>
      </c>
      <c r="J378" s="13" t="s">
        <v>739</v>
      </c>
      <c r="K378" s="13" t="s">
        <v>169</v>
      </c>
      <c r="L378" s="13" t="s">
        <v>739</v>
      </c>
      <c r="M378" s="13" t="s">
        <v>169</v>
      </c>
      <c r="N378" s="13" t="s">
        <v>739</v>
      </c>
      <c r="O378" s="13" t="s">
        <v>169</v>
      </c>
      <c r="P378" s="13" t="s">
        <v>739</v>
      </c>
      <c r="Q378" s="13" t="s">
        <v>169</v>
      </c>
    </row>
    <row r="379" spans="1:17" s="29" customFormat="1" x14ac:dyDescent="0.25">
      <c r="A379" s="26">
        <v>1</v>
      </c>
      <c r="B379" s="27">
        <v>2</v>
      </c>
      <c r="C379" s="27">
        <v>3</v>
      </c>
      <c r="D379" s="44" t="s">
        <v>42</v>
      </c>
      <c r="E379" s="44" t="s">
        <v>45</v>
      </c>
      <c r="F379" s="44" t="s">
        <v>644</v>
      </c>
      <c r="G379" s="44" t="s">
        <v>645</v>
      </c>
      <c r="H379" s="44" t="s">
        <v>650</v>
      </c>
      <c r="I379" s="44" t="s">
        <v>651</v>
      </c>
      <c r="J379" s="44" t="s">
        <v>652</v>
      </c>
      <c r="K379" s="44" t="s">
        <v>736</v>
      </c>
      <c r="L379" s="44" t="s">
        <v>737</v>
      </c>
      <c r="M379" s="44" t="s">
        <v>738</v>
      </c>
      <c r="N379" s="44" t="s">
        <v>737</v>
      </c>
      <c r="O379" s="44" t="s">
        <v>738</v>
      </c>
      <c r="P379" s="26" t="s">
        <v>653</v>
      </c>
      <c r="Q379" s="27">
        <v>6</v>
      </c>
    </row>
    <row r="380" spans="1:17" ht="30.75" customHeight="1" x14ac:dyDescent="0.25">
      <c r="A380" s="45" t="s">
        <v>719</v>
      </c>
      <c r="B380" s="45"/>
      <c r="C380" s="22" t="s">
        <v>313</v>
      </c>
      <c r="D380" s="31">
        <v>0</v>
      </c>
      <c r="E380" s="37">
        <f t="shared" ref="E380" si="48">E381</f>
        <v>2.9793732500000001</v>
      </c>
      <c r="F380" s="37">
        <f t="shared" ref="F380:K380" si="49">F381</f>
        <v>0.32335199999999997</v>
      </c>
      <c r="G380" s="37">
        <f t="shared" si="49"/>
        <v>0.32335199999999997</v>
      </c>
      <c r="H380" s="37">
        <f t="shared" si="49"/>
        <v>24.257341310000001</v>
      </c>
      <c r="I380" s="37">
        <f t="shared" si="49"/>
        <v>21.827999999999999</v>
      </c>
      <c r="J380" s="37">
        <f t="shared" si="49"/>
        <v>3.0300409500000001</v>
      </c>
      <c r="K380" s="37">
        <f t="shared" si="49"/>
        <v>2.3111969999999999</v>
      </c>
      <c r="L380" s="31">
        <v>0</v>
      </c>
      <c r="M380" s="37">
        <f>M381</f>
        <v>1.8758060000000001</v>
      </c>
      <c r="N380" s="31">
        <v>0</v>
      </c>
      <c r="O380" s="31">
        <v>0</v>
      </c>
      <c r="P380" s="33">
        <f t="shared" ref="P380:P443" si="50">H380+J380+L380+N380</f>
        <v>27.287382260000001</v>
      </c>
      <c r="Q380" s="33">
        <f t="shared" ref="Q380:Q443" si="51">I380+K380+M380+O380</f>
        <v>26.015003</v>
      </c>
    </row>
    <row r="381" spans="1:17" x14ac:dyDescent="0.25">
      <c r="A381" s="23" t="s">
        <v>8</v>
      </c>
      <c r="B381" s="2" t="s">
        <v>605</v>
      </c>
      <c r="C381" s="22" t="s">
        <v>313</v>
      </c>
      <c r="D381" s="31">
        <v>0</v>
      </c>
      <c r="E381" s="37">
        <f>E406+E434</f>
        <v>2.9793732500000001</v>
      </c>
      <c r="F381" s="37">
        <f>F406+F434</f>
        <v>0.32335199999999997</v>
      </c>
      <c r="G381" s="37">
        <f>G406+G434</f>
        <v>0.32335199999999997</v>
      </c>
      <c r="H381" s="37">
        <f>H382+H406+H434+H437</f>
        <v>24.257341310000001</v>
      </c>
      <c r="I381" s="37">
        <f>'[7]2'!$AN$18</f>
        <v>21.827999999999999</v>
      </c>
      <c r="J381" s="37">
        <f>J406+J434</f>
        <v>3.0300409500000001</v>
      </c>
      <c r="K381" s="37">
        <f>'[7]2'!$AX$18</f>
        <v>2.3111969999999999</v>
      </c>
      <c r="L381" s="31">
        <v>0</v>
      </c>
      <c r="M381" s="37">
        <f>'[7]2'!$BH$18</f>
        <v>1.8758060000000001</v>
      </c>
      <c r="N381" s="31">
        <v>0</v>
      </c>
      <c r="O381" s="31">
        <v>0</v>
      </c>
      <c r="P381" s="33">
        <f t="shared" si="50"/>
        <v>27.287382260000001</v>
      </c>
      <c r="Q381" s="33">
        <f t="shared" si="51"/>
        <v>26.015003</v>
      </c>
    </row>
    <row r="382" spans="1:17" x14ac:dyDescent="0.25">
      <c r="A382" s="23" t="s">
        <v>9</v>
      </c>
      <c r="B382" s="6" t="s">
        <v>66</v>
      </c>
      <c r="C382" s="22" t="s">
        <v>313</v>
      </c>
      <c r="D382" s="31">
        <v>0</v>
      </c>
      <c r="E382" s="31">
        <v>0</v>
      </c>
      <c r="F382" s="31">
        <v>0</v>
      </c>
      <c r="G382" s="31">
        <v>0</v>
      </c>
      <c r="H382" s="37">
        <f>H383</f>
        <v>3.7473926801234394</v>
      </c>
      <c r="I382" s="37">
        <f>I383</f>
        <v>4.5893499999999996</v>
      </c>
      <c r="J382" s="31">
        <v>0</v>
      </c>
      <c r="K382" s="31">
        <v>0</v>
      </c>
      <c r="L382" s="31">
        <v>0</v>
      </c>
      <c r="M382" s="31">
        <v>0</v>
      </c>
      <c r="N382" s="31">
        <v>0</v>
      </c>
      <c r="O382" s="31">
        <v>0</v>
      </c>
      <c r="P382" s="33">
        <f t="shared" si="50"/>
        <v>3.7473926801234394</v>
      </c>
      <c r="Q382" s="33">
        <f t="shared" si="51"/>
        <v>4.5893499999999996</v>
      </c>
    </row>
    <row r="383" spans="1:17" ht="31.5" x14ac:dyDescent="0.25">
      <c r="A383" s="23" t="s">
        <v>67</v>
      </c>
      <c r="B383" s="1" t="s">
        <v>523</v>
      </c>
      <c r="C383" s="22" t="s">
        <v>313</v>
      </c>
      <c r="D383" s="31">
        <v>0</v>
      </c>
      <c r="E383" s="31">
        <v>0</v>
      </c>
      <c r="F383" s="31">
        <v>0</v>
      </c>
      <c r="G383" s="31">
        <v>0</v>
      </c>
      <c r="H383" s="37">
        <f>H389</f>
        <v>3.7473926801234394</v>
      </c>
      <c r="I383" s="37">
        <f>I389</f>
        <v>4.5893499999999996</v>
      </c>
      <c r="J383" s="31">
        <v>0</v>
      </c>
      <c r="K383" s="31">
        <v>0</v>
      </c>
      <c r="L383" s="31">
        <v>0</v>
      </c>
      <c r="M383" s="31">
        <v>0</v>
      </c>
      <c r="N383" s="31">
        <v>0</v>
      </c>
      <c r="O383" s="31">
        <v>0</v>
      </c>
      <c r="P383" s="33">
        <f t="shared" si="50"/>
        <v>3.7473926801234394</v>
      </c>
      <c r="Q383" s="33">
        <f t="shared" si="51"/>
        <v>4.5893499999999996</v>
      </c>
    </row>
    <row r="384" spans="1:17" x14ac:dyDescent="0.25">
      <c r="A384" s="23" t="s">
        <v>156</v>
      </c>
      <c r="B384" s="7" t="s">
        <v>445</v>
      </c>
      <c r="C384" s="22" t="s">
        <v>313</v>
      </c>
      <c r="D384" s="31">
        <v>0</v>
      </c>
      <c r="E384" s="31">
        <v>0</v>
      </c>
      <c r="F384" s="31">
        <v>0</v>
      </c>
      <c r="G384" s="31">
        <v>0</v>
      </c>
      <c r="H384" s="31">
        <v>0</v>
      </c>
      <c r="I384" s="31">
        <v>0</v>
      </c>
      <c r="J384" s="31">
        <v>0</v>
      </c>
      <c r="K384" s="31">
        <v>0</v>
      </c>
      <c r="L384" s="31">
        <v>0</v>
      </c>
      <c r="M384" s="31">
        <v>0</v>
      </c>
      <c r="N384" s="31">
        <v>0</v>
      </c>
      <c r="O384" s="31">
        <v>0</v>
      </c>
      <c r="P384" s="33">
        <f t="shared" si="50"/>
        <v>0</v>
      </c>
      <c r="Q384" s="33">
        <f t="shared" si="51"/>
        <v>0</v>
      </c>
    </row>
    <row r="385" spans="1:17" ht="31.5" x14ac:dyDescent="0.25">
      <c r="A385" s="23" t="s">
        <v>480</v>
      </c>
      <c r="B385" s="8" t="s">
        <v>462</v>
      </c>
      <c r="C385" s="22" t="s">
        <v>313</v>
      </c>
      <c r="D385" s="31">
        <v>0</v>
      </c>
      <c r="E385" s="31">
        <v>0</v>
      </c>
      <c r="F385" s="31">
        <v>0</v>
      </c>
      <c r="G385" s="31">
        <v>0</v>
      </c>
      <c r="H385" s="31">
        <v>0</v>
      </c>
      <c r="I385" s="31">
        <v>0</v>
      </c>
      <c r="J385" s="31">
        <v>0</v>
      </c>
      <c r="K385" s="31">
        <v>0</v>
      </c>
      <c r="L385" s="31">
        <v>0</v>
      </c>
      <c r="M385" s="31">
        <v>0</v>
      </c>
      <c r="N385" s="31">
        <v>0</v>
      </c>
      <c r="O385" s="31">
        <v>0</v>
      </c>
      <c r="P385" s="33">
        <f t="shared" si="50"/>
        <v>0</v>
      </c>
      <c r="Q385" s="33">
        <f t="shared" si="51"/>
        <v>0</v>
      </c>
    </row>
    <row r="386" spans="1:17" ht="31.5" x14ac:dyDescent="0.25">
      <c r="A386" s="23" t="s">
        <v>481</v>
      </c>
      <c r="B386" s="8" t="s">
        <v>463</v>
      </c>
      <c r="C386" s="22" t="s">
        <v>313</v>
      </c>
      <c r="D386" s="31">
        <v>0</v>
      </c>
      <c r="E386" s="31">
        <v>0</v>
      </c>
      <c r="F386" s="31">
        <v>0</v>
      </c>
      <c r="G386" s="31">
        <v>0</v>
      </c>
      <c r="H386" s="31">
        <v>0</v>
      </c>
      <c r="I386" s="31">
        <v>0</v>
      </c>
      <c r="J386" s="31">
        <v>0</v>
      </c>
      <c r="K386" s="31">
        <v>0</v>
      </c>
      <c r="L386" s="31">
        <v>0</v>
      </c>
      <c r="M386" s="31">
        <v>0</v>
      </c>
      <c r="N386" s="31">
        <v>0</v>
      </c>
      <c r="O386" s="31">
        <v>0</v>
      </c>
      <c r="P386" s="33">
        <f t="shared" si="50"/>
        <v>0</v>
      </c>
      <c r="Q386" s="33">
        <f t="shared" si="51"/>
        <v>0</v>
      </c>
    </row>
    <row r="387" spans="1:17" ht="31.5" x14ac:dyDescent="0.25">
      <c r="A387" s="23" t="s">
        <v>524</v>
      </c>
      <c r="B387" s="8" t="s">
        <v>448</v>
      </c>
      <c r="C387" s="22" t="s">
        <v>313</v>
      </c>
      <c r="D387" s="31">
        <v>0</v>
      </c>
      <c r="E387" s="31">
        <v>0</v>
      </c>
      <c r="F387" s="31">
        <v>0</v>
      </c>
      <c r="G387" s="31">
        <v>0</v>
      </c>
      <c r="H387" s="31">
        <v>0</v>
      </c>
      <c r="I387" s="31">
        <v>0</v>
      </c>
      <c r="J387" s="31">
        <v>0</v>
      </c>
      <c r="K387" s="31">
        <v>0</v>
      </c>
      <c r="L387" s="31">
        <v>0</v>
      </c>
      <c r="M387" s="31">
        <v>0</v>
      </c>
      <c r="N387" s="31">
        <v>0</v>
      </c>
      <c r="O387" s="31">
        <v>0</v>
      </c>
      <c r="P387" s="33">
        <f t="shared" si="50"/>
        <v>0</v>
      </c>
      <c r="Q387" s="33">
        <f t="shared" si="51"/>
        <v>0</v>
      </c>
    </row>
    <row r="388" spans="1:17" x14ac:dyDescent="0.25">
      <c r="A388" s="23" t="s">
        <v>157</v>
      </c>
      <c r="B388" s="7" t="s">
        <v>624</v>
      </c>
      <c r="C388" s="22" t="s">
        <v>313</v>
      </c>
      <c r="D388" s="31">
        <v>0</v>
      </c>
      <c r="E388" s="31">
        <v>0</v>
      </c>
      <c r="F388" s="31">
        <v>0</v>
      </c>
      <c r="G388" s="31">
        <v>0</v>
      </c>
      <c r="H388" s="31">
        <v>0</v>
      </c>
      <c r="I388" s="31">
        <v>0</v>
      </c>
      <c r="J388" s="31">
        <v>0</v>
      </c>
      <c r="K388" s="31">
        <v>0</v>
      </c>
      <c r="L388" s="31">
        <v>0</v>
      </c>
      <c r="M388" s="31">
        <v>0</v>
      </c>
      <c r="N388" s="31">
        <v>0</v>
      </c>
      <c r="O388" s="31">
        <v>0</v>
      </c>
      <c r="P388" s="33">
        <f t="shared" si="50"/>
        <v>0</v>
      </c>
      <c r="Q388" s="33">
        <f t="shared" si="51"/>
        <v>0</v>
      </c>
    </row>
    <row r="389" spans="1:17" x14ac:dyDescent="0.25">
      <c r="A389" s="23" t="s">
        <v>158</v>
      </c>
      <c r="B389" s="7" t="s">
        <v>446</v>
      </c>
      <c r="C389" s="22" t="s">
        <v>313</v>
      </c>
      <c r="D389" s="31">
        <v>0</v>
      </c>
      <c r="E389" s="31">
        <v>0</v>
      </c>
      <c r="F389" s="31">
        <v>0</v>
      </c>
      <c r="G389" s="31">
        <v>0</v>
      </c>
      <c r="H389" s="37">
        <v>3.7473926801234394</v>
      </c>
      <c r="I389" s="37">
        <v>4.5893499999999996</v>
      </c>
      <c r="J389" s="31">
        <v>0</v>
      </c>
      <c r="K389" s="31">
        <v>0</v>
      </c>
      <c r="L389" s="31">
        <v>0</v>
      </c>
      <c r="M389" s="31">
        <v>0</v>
      </c>
      <c r="N389" s="31">
        <v>0</v>
      </c>
      <c r="O389" s="31">
        <v>0</v>
      </c>
      <c r="P389" s="33">
        <f t="shared" si="50"/>
        <v>3.7473926801234394</v>
      </c>
      <c r="Q389" s="33">
        <f t="shared" si="51"/>
        <v>4.5893499999999996</v>
      </c>
    </row>
    <row r="390" spans="1:17" x14ac:dyDescent="0.25">
      <c r="A390" s="23" t="s">
        <v>159</v>
      </c>
      <c r="B390" s="7" t="s">
        <v>616</v>
      </c>
      <c r="C390" s="22" t="s">
        <v>313</v>
      </c>
      <c r="D390" s="31">
        <v>0</v>
      </c>
      <c r="E390" s="31">
        <v>0</v>
      </c>
      <c r="F390" s="31">
        <v>0</v>
      </c>
      <c r="G390" s="31">
        <v>0</v>
      </c>
      <c r="H390" s="31">
        <v>0</v>
      </c>
      <c r="I390" s="31">
        <v>0</v>
      </c>
      <c r="J390" s="31">
        <v>0</v>
      </c>
      <c r="K390" s="31">
        <v>0</v>
      </c>
      <c r="L390" s="31">
        <v>0</v>
      </c>
      <c r="M390" s="31">
        <v>0</v>
      </c>
      <c r="N390" s="31">
        <v>0</v>
      </c>
      <c r="O390" s="31">
        <v>0</v>
      </c>
      <c r="P390" s="33">
        <f t="shared" si="50"/>
        <v>0</v>
      </c>
      <c r="Q390" s="33">
        <f t="shared" si="51"/>
        <v>0</v>
      </c>
    </row>
    <row r="391" spans="1:17" x14ac:dyDescent="0.25">
      <c r="A391" s="23" t="s">
        <v>160</v>
      </c>
      <c r="B391" s="7" t="s">
        <v>70</v>
      </c>
      <c r="C391" s="22" t="s">
        <v>313</v>
      </c>
      <c r="D391" s="31">
        <v>0</v>
      </c>
      <c r="E391" s="31">
        <v>0</v>
      </c>
      <c r="F391" s="31">
        <v>0</v>
      </c>
      <c r="G391" s="31">
        <v>0</v>
      </c>
      <c r="H391" s="31">
        <v>0</v>
      </c>
      <c r="I391" s="31">
        <v>0</v>
      </c>
      <c r="J391" s="31">
        <v>0</v>
      </c>
      <c r="K391" s="31">
        <v>0</v>
      </c>
      <c r="L391" s="31">
        <v>0</v>
      </c>
      <c r="M391" s="31">
        <v>0</v>
      </c>
      <c r="N391" s="31">
        <v>0</v>
      </c>
      <c r="O391" s="31">
        <v>0</v>
      </c>
      <c r="P391" s="33">
        <f t="shared" si="50"/>
        <v>0</v>
      </c>
      <c r="Q391" s="33">
        <f t="shared" si="51"/>
        <v>0</v>
      </c>
    </row>
    <row r="392" spans="1:17" ht="31.5" x14ac:dyDescent="0.25">
      <c r="A392" s="23" t="s">
        <v>525</v>
      </c>
      <c r="B392" s="8" t="s">
        <v>522</v>
      </c>
      <c r="C392" s="22" t="s">
        <v>313</v>
      </c>
      <c r="D392" s="31">
        <v>0</v>
      </c>
      <c r="E392" s="31">
        <v>0</v>
      </c>
      <c r="F392" s="31">
        <v>0</v>
      </c>
      <c r="G392" s="31">
        <v>0</v>
      </c>
      <c r="H392" s="31">
        <v>0</v>
      </c>
      <c r="I392" s="31">
        <v>0</v>
      </c>
      <c r="J392" s="31">
        <v>0</v>
      </c>
      <c r="K392" s="31">
        <v>0</v>
      </c>
      <c r="L392" s="31">
        <v>0</v>
      </c>
      <c r="M392" s="31">
        <v>0</v>
      </c>
      <c r="N392" s="31">
        <v>0</v>
      </c>
      <c r="O392" s="31">
        <v>0</v>
      </c>
      <c r="P392" s="33">
        <f t="shared" si="50"/>
        <v>0</v>
      </c>
      <c r="Q392" s="33">
        <f t="shared" si="51"/>
        <v>0</v>
      </c>
    </row>
    <row r="393" spans="1:17" x14ac:dyDescent="0.25">
      <c r="A393" s="23" t="s">
        <v>526</v>
      </c>
      <c r="B393" s="8" t="s">
        <v>568</v>
      </c>
      <c r="C393" s="22" t="s">
        <v>313</v>
      </c>
      <c r="D393" s="31">
        <v>0</v>
      </c>
      <c r="E393" s="31">
        <v>0</v>
      </c>
      <c r="F393" s="31">
        <v>0</v>
      </c>
      <c r="G393" s="31">
        <v>0</v>
      </c>
      <c r="H393" s="31">
        <v>0</v>
      </c>
      <c r="I393" s="31">
        <v>0</v>
      </c>
      <c r="J393" s="31">
        <v>0</v>
      </c>
      <c r="K393" s="31">
        <v>0</v>
      </c>
      <c r="L393" s="31">
        <v>0</v>
      </c>
      <c r="M393" s="31">
        <v>0</v>
      </c>
      <c r="N393" s="31">
        <v>0</v>
      </c>
      <c r="O393" s="31">
        <v>0</v>
      </c>
      <c r="P393" s="33">
        <f t="shared" si="50"/>
        <v>0</v>
      </c>
      <c r="Q393" s="33">
        <f t="shared" si="51"/>
        <v>0</v>
      </c>
    </row>
    <row r="394" spans="1:17" x14ac:dyDescent="0.25">
      <c r="A394" s="23" t="s">
        <v>527</v>
      </c>
      <c r="B394" s="8" t="s">
        <v>295</v>
      </c>
      <c r="C394" s="22" t="s">
        <v>313</v>
      </c>
      <c r="D394" s="31">
        <v>0</v>
      </c>
      <c r="E394" s="31">
        <v>0</v>
      </c>
      <c r="F394" s="31">
        <v>0</v>
      </c>
      <c r="G394" s="31">
        <v>0</v>
      </c>
      <c r="H394" s="31">
        <v>0</v>
      </c>
      <c r="I394" s="31">
        <v>0</v>
      </c>
      <c r="J394" s="31">
        <v>0</v>
      </c>
      <c r="K394" s="31">
        <v>0</v>
      </c>
      <c r="L394" s="31">
        <v>0</v>
      </c>
      <c r="M394" s="31">
        <v>0</v>
      </c>
      <c r="N394" s="31">
        <v>0</v>
      </c>
      <c r="O394" s="31">
        <v>0</v>
      </c>
      <c r="P394" s="33">
        <f t="shared" si="50"/>
        <v>0</v>
      </c>
      <c r="Q394" s="33">
        <f t="shared" si="51"/>
        <v>0</v>
      </c>
    </row>
    <row r="395" spans="1:17" x14ac:dyDescent="0.25">
      <c r="A395" s="23" t="s">
        <v>528</v>
      </c>
      <c r="B395" s="8" t="s">
        <v>568</v>
      </c>
      <c r="C395" s="22" t="s">
        <v>313</v>
      </c>
      <c r="D395" s="31">
        <v>0</v>
      </c>
      <c r="E395" s="31">
        <v>0</v>
      </c>
      <c r="F395" s="31">
        <v>0</v>
      </c>
      <c r="G395" s="31">
        <v>0</v>
      </c>
      <c r="H395" s="31">
        <v>0</v>
      </c>
      <c r="I395" s="31">
        <v>0</v>
      </c>
      <c r="J395" s="31">
        <v>0</v>
      </c>
      <c r="K395" s="31">
        <v>0</v>
      </c>
      <c r="L395" s="31">
        <v>0</v>
      </c>
      <c r="M395" s="31">
        <v>0</v>
      </c>
      <c r="N395" s="31">
        <v>0</v>
      </c>
      <c r="O395" s="31">
        <v>0</v>
      </c>
      <c r="P395" s="33">
        <f t="shared" si="50"/>
        <v>0</v>
      </c>
      <c r="Q395" s="33">
        <f t="shared" si="51"/>
        <v>0</v>
      </c>
    </row>
    <row r="396" spans="1:17" x14ac:dyDescent="0.25">
      <c r="A396" s="23" t="s">
        <v>161</v>
      </c>
      <c r="B396" s="7" t="s">
        <v>447</v>
      </c>
      <c r="C396" s="22" t="s">
        <v>313</v>
      </c>
      <c r="D396" s="31">
        <v>0</v>
      </c>
      <c r="E396" s="31">
        <v>0</v>
      </c>
      <c r="F396" s="31">
        <v>0</v>
      </c>
      <c r="G396" s="31">
        <v>0</v>
      </c>
      <c r="H396" s="31">
        <v>0</v>
      </c>
      <c r="I396" s="31">
        <v>0</v>
      </c>
      <c r="J396" s="31">
        <v>0</v>
      </c>
      <c r="K396" s="31">
        <v>0</v>
      </c>
      <c r="L396" s="31">
        <v>0</v>
      </c>
      <c r="M396" s="31">
        <v>0</v>
      </c>
      <c r="N396" s="31">
        <v>0</v>
      </c>
      <c r="O396" s="31">
        <v>0</v>
      </c>
      <c r="P396" s="33">
        <f t="shared" si="50"/>
        <v>0</v>
      </c>
      <c r="Q396" s="33">
        <f t="shared" si="51"/>
        <v>0</v>
      </c>
    </row>
    <row r="397" spans="1:17" x14ac:dyDescent="0.25">
      <c r="A397" s="23" t="s">
        <v>181</v>
      </c>
      <c r="B397" s="7" t="s">
        <v>621</v>
      </c>
      <c r="C397" s="22" t="s">
        <v>313</v>
      </c>
      <c r="D397" s="31">
        <v>0</v>
      </c>
      <c r="E397" s="31">
        <v>0</v>
      </c>
      <c r="F397" s="31">
        <v>0</v>
      </c>
      <c r="G397" s="31">
        <v>0</v>
      </c>
      <c r="H397" s="31">
        <v>0</v>
      </c>
      <c r="I397" s="31">
        <v>0</v>
      </c>
      <c r="J397" s="31">
        <v>0</v>
      </c>
      <c r="K397" s="31">
        <v>0</v>
      </c>
      <c r="L397" s="31">
        <v>0</v>
      </c>
      <c r="M397" s="31">
        <v>0</v>
      </c>
      <c r="N397" s="31">
        <v>0</v>
      </c>
      <c r="O397" s="31">
        <v>0</v>
      </c>
      <c r="P397" s="33">
        <f t="shared" si="50"/>
        <v>0</v>
      </c>
      <c r="Q397" s="33">
        <f t="shared" si="51"/>
        <v>0</v>
      </c>
    </row>
    <row r="398" spans="1:17" ht="31.5" x14ac:dyDescent="0.25">
      <c r="A398" s="23" t="s">
        <v>473</v>
      </c>
      <c r="B398" s="7" t="s">
        <v>606</v>
      </c>
      <c r="C398" s="22" t="s">
        <v>313</v>
      </c>
      <c r="D398" s="31">
        <v>0</v>
      </c>
      <c r="E398" s="31">
        <v>0</v>
      </c>
      <c r="F398" s="31">
        <v>0</v>
      </c>
      <c r="G398" s="31">
        <v>0</v>
      </c>
      <c r="H398" s="31">
        <v>0</v>
      </c>
      <c r="I398" s="31">
        <v>0</v>
      </c>
      <c r="J398" s="31">
        <v>0</v>
      </c>
      <c r="K398" s="31">
        <v>0</v>
      </c>
      <c r="L398" s="31">
        <v>0</v>
      </c>
      <c r="M398" s="31">
        <v>0</v>
      </c>
      <c r="N398" s="31">
        <v>0</v>
      </c>
      <c r="O398" s="31">
        <v>0</v>
      </c>
      <c r="P398" s="33">
        <f t="shared" si="50"/>
        <v>0</v>
      </c>
      <c r="Q398" s="33">
        <f t="shared" si="51"/>
        <v>0</v>
      </c>
    </row>
    <row r="399" spans="1:17" ht="18" customHeight="1" x14ac:dyDescent="0.25">
      <c r="A399" s="23" t="s">
        <v>529</v>
      </c>
      <c r="B399" s="8" t="s">
        <v>208</v>
      </c>
      <c r="C399" s="22" t="s">
        <v>313</v>
      </c>
      <c r="D399" s="31">
        <v>0</v>
      </c>
      <c r="E399" s="31">
        <v>0</v>
      </c>
      <c r="F399" s="31">
        <v>0</v>
      </c>
      <c r="G399" s="31">
        <v>0</v>
      </c>
      <c r="H399" s="31">
        <v>0</v>
      </c>
      <c r="I399" s="31">
        <v>0</v>
      </c>
      <c r="J399" s="31">
        <v>0</v>
      </c>
      <c r="K399" s="31">
        <v>0</v>
      </c>
      <c r="L399" s="31">
        <v>0</v>
      </c>
      <c r="M399" s="31">
        <v>0</v>
      </c>
      <c r="N399" s="31">
        <v>0</v>
      </c>
      <c r="O399" s="31">
        <v>0</v>
      </c>
      <c r="P399" s="33">
        <f t="shared" si="50"/>
        <v>0</v>
      </c>
      <c r="Q399" s="33">
        <f t="shared" si="51"/>
        <v>0</v>
      </c>
    </row>
    <row r="400" spans="1:17" ht="18" customHeight="1" x14ac:dyDescent="0.25">
      <c r="A400" s="23" t="s">
        <v>530</v>
      </c>
      <c r="B400" s="15" t="s">
        <v>196</v>
      </c>
      <c r="C400" s="22" t="s">
        <v>313</v>
      </c>
      <c r="D400" s="31">
        <v>0</v>
      </c>
      <c r="E400" s="31">
        <v>0</v>
      </c>
      <c r="F400" s="31">
        <v>0</v>
      </c>
      <c r="G400" s="31">
        <v>0</v>
      </c>
      <c r="H400" s="31">
        <v>0</v>
      </c>
      <c r="I400" s="31">
        <v>0</v>
      </c>
      <c r="J400" s="31">
        <v>0</v>
      </c>
      <c r="K400" s="31">
        <v>0</v>
      </c>
      <c r="L400" s="31">
        <v>0</v>
      </c>
      <c r="M400" s="31">
        <v>0</v>
      </c>
      <c r="N400" s="31">
        <v>0</v>
      </c>
      <c r="O400" s="31">
        <v>0</v>
      </c>
      <c r="P400" s="33">
        <f t="shared" si="50"/>
        <v>0</v>
      </c>
      <c r="Q400" s="33">
        <f t="shared" si="51"/>
        <v>0</v>
      </c>
    </row>
    <row r="401" spans="1:17" ht="31.5" x14ac:dyDescent="0.25">
      <c r="A401" s="23" t="s">
        <v>68</v>
      </c>
      <c r="B401" s="1" t="s">
        <v>565</v>
      </c>
      <c r="C401" s="22" t="s">
        <v>313</v>
      </c>
      <c r="D401" s="31">
        <v>0</v>
      </c>
      <c r="E401" s="31">
        <v>0</v>
      </c>
      <c r="F401" s="31">
        <v>0</v>
      </c>
      <c r="G401" s="31">
        <v>0</v>
      </c>
      <c r="H401" s="31">
        <v>0</v>
      </c>
      <c r="I401" s="31">
        <v>0</v>
      </c>
      <c r="J401" s="31">
        <v>0</v>
      </c>
      <c r="K401" s="31">
        <v>0</v>
      </c>
      <c r="L401" s="31">
        <v>0</v>
      </c>
      <c r="M401" s="31">
        <v>0</v>
      </c>
      <c r="N401" s="31">
        <v>0</v>
      </c>
      <c r="O401" s="31">
        <v>0</v>
      </c>
      <c r="P401" s="33">
        <f t="shared" si="50"/>
        <v>0</v>
      </c>
      <c r="Q401" s="33">
        <f t="shared" si="51"/>
        <v>0</v>
      </c>
    </row>
    <row r="402" spans="1:17" ht="31.5" x14ac:dyDescent="0.25">
      <c r="A402" s="23" t="s">
        <v>531</v>
      </c>
      <c r="B402" s="7" t="s">
        <v>462</v>
      </c>
      <c r="C402" s="22" t="s">
        <v>313</v>
      </c>
      <c r="D402" s="31">
        <v>0</v>
      </c>
      <c r="E402" s="31">
        <v>0</v>
      </c>
      <c r="F402" s="31">
        <v>0</v>
      </c>
      <c r="G402" s="31">
        <v>0</v>
      </c>
      <c r="H402" s="31">
        <v>0</v>
      </c>
      <c r="I402" s="31">
        <v>0</v>
      </c>
      <c r="J402" s="31">
        <v>0</v>
      </c>
      <c r="K402" s="31">
        <v>0</v>
      </c>
      <c r="L402" s="31">
        <v>0</v>
      </c>
      <c r="M402" s="31">
        <v>0</v>
      </c>
      <c r="N402" s="31">
        <v>0</v>
      </c>
      <c r="O402" s="31">
        <v>0</v>
      </c>
      <c r="P402" s="33">
        <f t="shared" si="50"/>
        <v>0</v>
      </c>
      <c r="Q402" s="33">
        <f t="shared" si="51"/>
        <v>0</v>
      </c>
    </row>
    <row r="403" spans="1:17" ht="31.5" x14ac:dyDescent="0.25">
      <c r="A403" s="23" t="s">
        <v>532</v>
      </c>
      <c r="B403" s="7" t="s">
        <v>463</v>
      </c>
      <c r="C403" s="22" t="s">
        <v>313</v>
      </c>
      <c r="D403" s="31">
        <v>0</v>
      </c>
      <c r="E403" s="31">
        <v>0</v>
      </c>
      <c r="F403" s="31">
        <v>0</v>
      </c>
      <c r="G403" s="31">
        <v>0</v>
      </c>
      <c r="H403" s="31">
        <v>0</v>
      </c>
      <c r="I403" s="31">
        <v>0</v>
      </c>
      <c r="J403" s="31">
        <v>0</v>
      </c>
      <c r="K403" s="31">
        <v>0</v>
      </c>
      <c r="L403" s="31">
        <v>0</v>
      </c>
      <c r="M403" s="31">
        <v>0</v>
      </c>
      <c r="N403" s="31">
        <v>0</v>
      </c>
      <c r="O403" s="31">
        <v>0</v>
      </c>
      <c r="P403" s="33">
        <f t="shared" si="50"/>
        <v>0</v>
      </c>
      <c r="Q403" s="33">
        <f t="shared" si="51"/>
        <v>0</v>
      </c>
    </row>
    <row r="404" spans="1:17" ht="31.5" x14ac:dyDescent="0.25">
      <c r="A404" s="23" t="s">
        <v>533</v>
      </c>
      <c r="B404" s="7" t="s">
        <v>448</v>
      </c>
      <c r="C404" s="22" t="s">
        <v>313</v>
      </c>
      <c r="D404" s="31">
        <v>0</v>
      </c>
      <c r="E404" s="31">
        <v>0</v>
      </c>
      <c r="F404" s="31">
        <v>0</v>
      </c>
      <c r="G404" s="31">
        <v>0</v>
      </c>
      <c r="H404" s="31">
        <v>0</v>
      </c>
      <c r="I404" s="31">
        <v>0</v>
      </c>
      <c r="J404" s="31">
        <v>0</v>
      </c>
      <c r="K404" s="31">
        <v>0</v>
      </c>
      <c r="L404" s="31">
        <v>0</v>
      </c>
      <c r="M404" s="31">
        <v>0</v>
      </c>
      <c r="N404" s="31">
        <v>0</v>
      </c>
      <c r="O404" s="31">
        <v>0</v>
      </c>
      <c r="P404" s="33">
        <f t="shared" si="50"/>
        <v>0</v>
      </c>
      <c r="Q404" s="33">
        <f t="shared" si="51"/>
        <v>0</v>
      </c>
    </row>
    <row r="405" spans="1:17" x14ac:dyDescent="0.25">
      <c r="A405" s="23" t="s">
        <v>69</v>
      </c>
      <c r="B405" s="1" t="s">
        <v>83</v>
      </c>
      <c r="C405" s="22" t="s">
        <v>313</v>
      </c>
      <c r="D405" s="31">
        <v>0</v>
      </c>
      <c r="E405" s="31">
        <v>0</v>
      </c>
      <c r="F405" s="31">
        <v>0</v>
      </c>
      <c r="G405" s="31">
        <v>0</v>
      </c>
      <c r="H405" s="31">
        <v>0</v>
      </c>
      <c r="I405" s="31">
        <v>0</v>
      </c>
      <c r="J405" s="31">
        <v>0</v>
      </c>
      <c r="K405" s="31">
        <v>0</v>
      </c>
      <c r="L405" s="31">
        <v>0</v>
      </c>
      <c r="M405" s="31">
        <v>0</v>
      </c>
      <c r="N405" s="31">
        <v>0</v>
      </c>
      <c r="O405" s="31">
        <v>0</v>
      </c>
      <c r="P405" s="33">
        <f t="shared" si="50"/>
        <v>0</v>
      </c>
      <c r="Q405" s="33">
        <f t="shared" si="51"/>
        <v>0</v>
      </c>
    </row>
    <row r="406" spans="1:17" x14ac:dyDescent="0.25">
      <c r="A406" s="23" t="s">
        <v>10</v>
      </c>
      <c r="B406" s="6" t="s">
        <v>607</v>
      </c>
      <c r="C406" s="22" t="s">
        <v>313</v>
      </c>
      <c r="D406" s="31">
        <v>0</v>
      </c>
      <c r="E406" s="37">
        <f t="shared" ref="E406" si="52">E407</f>
        <v>2.4828110400000001</v>
      </c>
      <c r="F406" s="37">
        <f t="shared" ref="F406:K406" si="53">F407</f>
        <v>0.26945999999999998</v>
      </c>
      <c r="G406" s="37">
        <f t="shared" si="53"/>
        <v>0.26945999999999998</v>
      </c>
      <c r="H406" s="37">
        <f t="shared" si="53"/>
        <v>6.7942417600000011</v>
      </c>
      <c r="I406" s="37">
        <f t="shared" si="53"/>
        <v>5.3669500000000001</v>
      </c>
      <c r="J406" s="37">
        <f t="shared" si="53"/>
        <v>2.5250341299999999</v>
      </c>
      <c r="K406" s="37">
        <f t="shared" si="53"/>
        <v>1.925997</v>
      </c>
      <c r="L406" s="31">
        <v>0</v>
      </c>
      <c r="M406" s="37">
        <f>M407</f>
        <v>1.563172</v>
      </c>
      <c r="N406" s="31">
        <v>0</v>
      </c>
      <c r="O406" s="31">
        <v>0</v>
      </c>
      <c r="P406" s="33">
        <f t="shared" si="50"/>
        <v>9.3192758900000001</v>
      </c>
      <c r="Q406" s="33">
        <f t="shared" si="51"/>
        <v>8.8561189999999996</v>
      </c>
    </row>
    <row r="407" spans="1:17" x14ac:dyDescent="0.25">
      <c r="A407" s="23" t="s">
        <v>71</v>
      </c>
      <c r="B407" s="1" t="s">
        <v>608</v>
      </c>
      <c r="C407" s="22" t="s">
        <v>313</v>
      </c>
      <c r="D407" s="31">
        <v>0</v>
      </c>
      <c r="E407" s="37">
        <f t="shared" ref="E407:G407" si="54">E413</f>
        <v>2.4828110400000001</v>
      </c>
      <c r="F407" s="37">
        <f t="shared" si="54"/>
        <v>0.26945999999999998</v>
      </c>
      <c r="G407" s="37">
        <f t="shared" si="54"/>
        <v>0.26945999999999998</v>
      </c>
      <c r="H407" s="37">
        <f t="shared" ref="H407:K407" si="55">H413</f>
        <v>6.7942417600000011</v>
      </c>
      <c r="I407" s="37">
        <f t="shared" si="55"/>
        <v>5.3669500000000001</v>
      </c>
      <c r="J407" s="37">
        <f t="shared" si="55"/>
        <v>2.5250341299999999</v>
      </c>
      <c r="K407" s="37">
        <f t="shared" si="55"/>
        <v>1.925997</v>
      </c>
      <c r="L407" s="31">
        <v>0</v>
      </c>
      <c r="M407" s="37">
        <f>M413</f>
        <v>1.563172</v>
      </c>
      <c r="N407" s="31">
        <v>0</v>
      </c>
      <c r="O407" s="31">
        <v>0</v>
      </c>
      <c r="P407" s="33">
        <f t="shared" si="50"/>
        <v>9.3192758900000001</v>
      </c>
      <c r="Q407" s="33">
        <f t="shared" si="51"/>
        <v>8.8561189999999996</v>
      </c>
    </row>
    <row r="408" spans="1:17" x14ac:dyDescent="0.25">
      <c r="A408" s="23" t="s">
        <v>162</v>
      </c>
      <c r="B408" s="7" t="s">
        <v>309</v>
      </c>
      <c r="C408" s="22" t="s">
        <v>313</v>
      </c>
      <c r="D408" s="31">
        <v>0</v>
      </c>
      <c r="E408" s="31">
        <v>0</v>
      </c>
      <c r="F408" s="31">
        <v>0</v>
      </c>
      <c r="G408" s="31">
        <v>0</v>
      </c>
      <c r="H408" s="31">
        <v>0</v>
      </c>
      <c r="I408" s="31">
        <v>0</v>
      </c>
      <c r="J408" s="31">
        <v>0</v>
      </c>
      <c r="K408" s="31">
        <v>0</v>
      </c>
      <c r="L408" s="31">
        <v>0</v>
      </c>
      <c r="M408" s="31">
        <v>0</v>
      </c>
      <c r="N408" s="31">
        <v>0</v>
      </c>
      <c r="O408" s="31">
        <v>0</v>
      </c>
      <c r="P408" s="33">
        <f t="shared" si="50"/>
        <v>0</v>
      </c>
      <c r="Q408" s="33">
        <f t="shared" si="51"/>
        <v>0</v>
      </c>
    </row>
    <row r="409" spans="1:17" ht="31.5" x14ac:dyDescent="0.25">
      <c r="A409" s="23" t="s">
        <v>482</v>
      </c>
      <c r="B409" s="7" t="s">
        <v>462</v>
      </c>
      <c r="C409" s="22" t="s">
        <v>313</v>
      </c>
      <c r="D409" s="31">
        <v>0</v>
      </c>
      <c r="E409" s="31">
        <v>0</v>
      </c>
      <c r="F409" s="31">
        <v>0</v>
      </c>
      <c r="G409" s="31">
        <v>0</v>
      </c>
      <c r="H409" s="31">
        <v>0</v>
      </c>
      <c r="I409" s="31">
        <v>0</v>
      </c>
      <c r="J409" s="31">
        <v>0</v>
      </c>
      <c r="K409" s="31">
        <v>0</v>
      </c>
      <c r="L409" s="31">
        <v>0</v>
      </c>
      <c r="M409" s="31">
        <v>0</v>
      </c>
      <c r="N409" s="31">
        <v>0</v>
      </c>
      <c r="O409" s="31">
        <v>0</v>
      </c>
      <c r="P409" s="33">
        <f t="shared" si="50"/>
        <v>0</v>
      </c>
      <c r="Q409" s="33">
        <f t="shared" si="51"/>
        <v>0</v>
      </c>
    </row>
    <row r="410" spans="1:17" ht="31.5" x14ac:dyDescent="0.25">
      <c r="A410" s="23" t="s">
        <v>483</v>
      </c>
      <c r="B410" s="7" t="s">
        <v>463</v>
      </c>
      <c r="C410" s="22" t="s">
        <v>313</v>
      </c>
      <c r="D410" s="31">
        <v>0</v>
      </c>
      <c r="E410" s="31">
        <v>0</v>
      </c>
      <c r="F410" s="31">
        <v>0</v>
      </c>
      <c r="G410" s="31">
        <v>0</v>
      </c>
      <c r="H410" s="31">
        <v>0</v>
      </c>
      <c r="I410" s="31">
        <v>0</v>
      </c>
      <c r="J410" s="31">
        <v>0</v>
      </c>
      <c r="K410" s="31">
        <v>0</v>
      </c>
      <c r="L410" s="31">
        <v>0</v>
      </c>
      <c r="M410" s="31">
        <v>0</v>
      </c>
      <c r="N410" s="31">
        <v>0</v>
      </c>
      <c r="O410" s="31">
        <v>0</v>
      </c>
      <c r="P410" s="33">
        <f t="shared" si="50"/>
        <v>0</v>
      </c>
      <c r="Q410" s="33">
        <f t="shared" si="51"/>
        <v>0</v>
      </c>
    </row>
    <row r="411" spans="1:17" ht="31.5" x14ac:dyDescent="0.25">
      <c r="A411" s="23" t="s">
        <v>534</v>
      </c>
      <c r="B411" s="7" t="s">
        <v>448</v>
      </c>
      <c r="C411" s="22" t="s">
        <v>313</v>
      </c>
      <c r="D411" s="31">
        <v>0</v>
      </c>
      <c r="E411" s="31">
        <v>0</v>
      </c>
      <c r="F411" s="31">
        <v>0</v>
      </c>
      <c r="G411" s="31">
        <v>0</v>
      </c>
      <c r="H411" s="31">
        <v>0</v>
      </c>
      <c r="I411" s="31">
        <v>0</v>
      </c>
      <c r="J411" s="31">
        <v>0</v>
      </c>
      <c r="K411" s="31">
        <v>0</v>
      </c>
      <c r="L411" s="31">
        <v>0</v>
      </c>
      <c r="M411" s="31">
        <v>0</v>
      </c>
      <c r="N411" s="31">
        <v>0</v>
      </c>
      <c r="O411" s="31">
        <v>0</v>
      </c>
      <c r="P411" s="33">
        <f t="shared" si="50"/>
        <v>0</v>
      </c>
      <c r="Q411" s="33">
        <f t="shared" si="51"/>
        <v>0</v>
      </c>
    </row>
    <row r="412" spans="1:17" x14ac:dyDescent="0.25">
      <c r="A412" s="23" t="s">
        <v>163</v>
      </c>
      <c r="B412" s="7" t="s">
        <v>620</v>
      </c>
      <c r="C412" s="22" t="s">
        <v>313</v>
      </c>
      <c r="D412" s="31">
        <v>0</v>
      </c>
      <c r="E412" s="31">
        <v>0</v>
      </c>
      <c r="F412" s="31">
        <v>0</v>
      </c>
      <c r="G412" s="31">
        <v>0</v>
      </c>
      <c r="H412" s="31">
        <v>0</v>
      </c>
      <c r="I412" s="31">
        <v>0</v>
      </c>
      <c r="J412" s="31">
        <v>0</v>
      </c>
      <c r="K412" s="31">
        <v>0</v>
      </c>
      <c r="L412" s="31">
        <v>0</v>
      </c>
      <c r="M412" s="31">
        <v>0</v>
      </c>
      <c r="N412" s="31">
        <v>0</v>
      </c>
      <c r="O412" s="31">
        <v>0</v>
      </c>
      <c r="P412" s="33">
        <f t="shared" si="50"/>
        <v>0</v>
      </c>
      <c r="Q412" s="33">
        <f t="shared" si="51"/>
        <v>0</v>
      </c>
    </row>
    <row r="413" spans="1:17" x14ac:dyDescent="0.25">
      <c r="A413" s="23" t="s">
        <v>164</v>
      </c>
      <c r="B413" s="7" t="s">
        <v>310</v>
      </c>
      <c r="C413" s="22" t="s">
        <v>313</v>
      </c>
      <c r="D413" s="31">
        <v>0</v>
      </c>
      <c r="E413" s="37">
        <v>2.4828110400000001</v>
      </c>
      <c r="F413" s="37">
        <v>0.26945999999999998</v>
      </c>
      <c r="G413" s="37">
        <v>0.26945999999999998</v>
      </c>
      <c r="H413" s="37">
        <v>6.7942417600000011</v>
      </c>
      <c r="I413" s="37">
        <f>(4446.41+771.49+149.05)/1000</f>
        <v>5.3669500000000001</v>
      </c>
      <c r="J413" s="37">
        <v>2.5250341299999999</v>
      </c>
      <c r="K413" s="37">
        <f>K381-K434</f>
        <v>1.925997</v>
      </c>
      <c r="L413" s="31">
        <v>0</v>
      </c>
      <c r="M413" s="37">
        <f>M381-M434</f>
        <v>1.563172</v>
      </c>
      <c r="N413" s="31">
        <v>0</v>
      </c>
      <c r="O413" s="31">
        <v>0</v>
      </c>
      <c r="P413" s="33">
        <f t="shared" si="50"/>
        <v>9.3192758900000001</v>
      </c>
      <c r="Q413" s="33">
        <f t="shared" si="51"/>
        <v>8.8561189999999996</v>
      </c>
    </row>
    <row r="414" spans="1:17" x14ac:dyDescent="0.25">
      <c r="A414" s="23" t="s">
        <v>165</v>
      </c>
      <c r="B414" s="7" t="s">
        <v>614</v>
      </c>
      <c r="C414" s="22" t="s">
        <v>313</v>
      </c>
      <c r="D414" s="31">
        <v>0</v>
      </c>
      <c r="E414" s="31">
        <v>0</v>
      </c>
      <c r="F414" s="31">
        <v>0</v>
      </c>
      <c r="G414" s="31">
        <v>0</v>
      </c>
      <c r="H414" s="31">
        <v>0</v>
      </c>
      <c r="I414" s="31">
        <v>0</v>
      </c>
      <c r="J414" s="31">
        <v>0</v>
      </c>
      <c r="K414" s="31">
        <v>0</v>
      </c>
      <c r="L414" s="31">
        <v>0</v>
      </c>
      <c r="M414" s="31">
        <v>0</v>
      </c>
      <c r="N414" s="31">
        <v>0</v>
      </c>
      <c r="O414" s="31">
        <v>0</v>
      </c>
      <c r="P414" s="33">
        <f t="shared" si="50"/>
        <v>0</v>
      </c>
      <c r="Q414" s="33">
        <f t="shared" si="51"/>
        <v>0</v>
      </c>
    </row>
    <row r="415" spans="1:17" x14ac:dyDescent="0.25">
      <c r="A415" s="23" t="s">
        <v>166</v>
      </c>
      <c r="B415" s="7" t="s">
        <v>312</v>
      </c>
      <c r="C415" s="22" t="s">
        <v>313</v>
      </c>
      <c r="D415" s="31">
        <v>0</v>
      </c>
      <c r="E415" s="31">
        <v>0</v>
      </c>
      <c r="F415" s="31">
        <v>0</v>
      </c>
      <c r="G415" s="31">
        <v>0</v>
      </c>
      <c r="H415" s="31">
        <v>0</v>
      </c>
      <c r="I415" s="31">
        <v>0</v>
      </c>
      <c r="J415" s="31">
        <v>0</v>
      </c>
      <c r="K415" s="31">
        <v>0</v>
      </c>
      <c r="L415" s="31">
        <v>0</v>
      </c>
      <c r="M415" s="31">
        <v>0</v>
      </c>
      <c r="N415" s="31">
        <v>0</v>
      </c>
      <c r="O415" s="31">
        <v>0</v>
      </c>
      <c r="P415" s="33">
        <f t="shared" si="50"/>
        <v>0</v>
      </c>
      <c r="Q415" s="33">
        <f t="shared" si="51"/>
        <v>0</v>
      </c>
    </row>
    <row r="416" spans="1:17" x14ac:dyDescent="0.25">
      <c r="A416" s="23" t="s">
        <v>167</v>
      </c>
      <c r="B416" s="7" t="s">
        <v>621</v>
      </c>
      <c r="C416" s="22" t="s">
        <v>313</v>
      </c>
      <c r="D416" s="31">
        <v>0</v>
      </c>
      <c r="E416" s="31">
        <v>0</v>
      </c>
      <c r="F416" s="31">
        <v>0</v>
      </c>
      <c r="G416" s="31">
        <v>0</v>
      </c>
      <c r="H416" s="31">
        <v>0</v>
      </c>
      <c r="I416" s="31">
        <v>0</v>
      </c>
      <c r="J416" s="31">
        <v>0</v>
      </c>
      <c r="K416" s="31">
        <v>0</v>
      </c>
      <c r="L416" s="31">
        <v>0</v>
      </c>
      <c r="M416" s="31">
        <v>0</v>
      </c>
      <c r="N416" s="31">
        <v>0</v>
      </c>
      <c r="O416" s="31">
        <v>0</v>
      </c>
      <c r="P416" s="33">
        <f t="shared" si="50"/>
        <v>0</v>
      </c>
      <c r="Q416" s="33">
        <f t="shared" si="51"/>
        <v>0</v>
      </c>
    </row>
    <row r="417" spans="1:17" ht="31.5" x14ac:dyDescent="0.25">
      <c r="A417" s="23" t="s">
        <v>182</v>
      </c>
      <c r="B417" s="7" t="s">
        <v>597</v>
      </c>
      <c r="C417" s="22" t="s">
        <v>313</v>
      </c>
      <c r="D417" s="31">
        <v>0</v>
      </c>
      <c r="E417" s="31">
        <v>0</v>
      </c>
      <c r="F417" s="31">
        <v>0</v>
      </c>
      <c r="G417" s="31">
        <v>0</v>
      </c>
      <c r="H417" s="31">
        <v>0</v>
      </c>
      <c r="I417" s="31">
        <v>0</v>
      </c>
      <c r="J417" s="31">
        <v>0</v>
      </c>
      <c r="K417" s="31">
        <v>0</v>
      </c>
      <c r="L417" s="31">
        <v>0</v>
      </c>
      <c r="M417" s="31">
        <v>0</v>
      </c>
      <c r="N417" s="31">
        <v>0</v>
      </c>
      <c r="O417" s="31">
        <v>0</v>
      </c>
      <c r="P417" s="33">
        <f t="shared" si="50"/>
        <v>0</v>
      </c>
      <c r="Q417" s="33">
        <f t="shared" si="51"/>
        <v>0</v>
      </c>
    </row>
    <row r="418" spans="1:17" x14ac:dyDescent="0.25">
      <c r="A418" s="23" t="s">
        <v>535</v>
      </c>
      <c r="B418" s="8" t="s">
        <v>208</v>
      </c>
      <c r="C418" s="22" t="s">
        <v>313</v>
      </c>
      <c r="D418" s="31">
        <v>0</v>
      </c>
      <c r="E418" s="31">
        <v>0</v>
      </c>
      <c r="F418" s="31">
        <v>0</v>
      </c>
      <c r="G418" s="31">
        <v>0</v>
      </c>
      <c r="H418" s="31">
        <v>0</v>
      </c>
      <c r="I418" s="31">
        <v>0</v>
      </c>
      <c r="J418" s="31">
        <v>0</v>
      </c>
      <c r="K418" s="31">
        <v>0</v>
      </c>
      <c r="L418" s="31">
        <v>0</v>
      </c>
      <c r="M418" s="31">
        <v>0</v>
      </c>
      <c r="N418" s="31">
        <v>0</v>
      </c>
      <c r="O418" s="31">
        <v>0</v>
      </c>
      <c r="P418" s="33">
        <f t="shared" si="50"/>
        <v>0</v>
      </c>
      <c r="Q418" s="33">
        <f t="shared" si="51"/>
        <v>0</v>
      </c>
    </row>
    <row r="419" spans="1:17" x14ac:dyDescent="0.25">
      <c r="A419" s="23" t="s">
        <v>536</v>
      </c>
      <c r="B419" s="15" t="s">
        <v>196</v>
      </c>
      <c r="C419" s="22" t="s">
        <v>313</v>
      </c>
      <c r="D419" s="31">
        <v>0</v>
      </c>
      <c r="E419" s="31">
        <v>0</v>
      </c>
      <c r="F419" s="31">
        <v>0</v>
      </c>
      <c r="G419" s="31">
        <v>0</v>
      </c>
      <c r="H419" s="31">
        <v>0</v>
      </c>
      <c r="I419" s="31">
        <v>0</v>
      </c>
      <c r="J419" s="31">
        <v>0</v>
      </c>
      <c r="K419" s="31">
        <v>0</v>
      </c>
      <c r="L419" s="31">
        <v>0</v>
      </c>
      <c r="M419" s="31">
        <v>0</v>
      </c>
      <c r="N419" s="31">
        <v>0</v>
      </c>
      <c r="O419" s="31">
        <v>0</v>
      </c>
      <c r="P419" s="33">
        <f t="shared" si="50"/>
        <v>0</v>
      </c>
      <c r="Q419" s="33">
        <f t="shared" si="51"/>
        <v>0</v>
      </c>
    </row>
    <row r="420" spans="1:17" x14ac:dyDescent="0.25">
      <c r="A420" s="23" t="s">
        <v>72</v>
      </c>
      <c r="B420" s="1" t="s">
        <v>566</v>
      </c>
      <c r="C420" s="22" t="s">
        <v>313</v>
      </c>
      <c r="D420" s="31">
        <v>0</v>
      </c>
      <c r="E420" s="31">
        <v>0</v>
      </c>
      <c r="F420" s="31">
        <v>0</v>
      </c>
      <c r="G420" s="31">
        <v>0</v>
      </c>
      <c r="H420" s="31">
        <v>0</v>
      </c>
      <c r="I420" s="31">
        <v>0</v>
      </c>
      <c r="J420" s="31">
        <v>0</v>
      </c>
      <c r="K420" s="31">
        <v>0</v>
      </c>
      <c r="L420" s="31">
        <v>0</v>
      </c>
      <c r="M420" s="31">
        <v>0</v>
      </c>
      <c r="N420" s="31">
        <v>0</v>
      </c>
      <c r="O420" s="31">
        <v>0</v>
      </c>
      <c r="P420" s="33">
        <f t="shared" si="50"/>
        <v>0</v>
      </c>
      <c r="Q420" s="33">
        <f t="shared" si="51"/>
        <v>0</v>
      </c>
    </row>
    <row r="421" spans="1:17" x14ac:dyDescent="0.25">
      <c r="A421" s="23" t="s">
        <v>73</v>
      </c>
      <c r="B421" s="1" t="s">
        <v>354</v>
      </c>
      <c r="C421" s="22" t="s">
        <v>313</v>
      </c>
      <c r="D421" s="31">
        <v>0</v>
      </c>
      <c r="E421" s="31">
        <v>0</v>
      </c>
      <c r="F421" s="31">
        <v>0</v>
      </c>
      <c r="G421" s="31">
        <v>0</v>
      </c>
      <c r="H421" s="31">
        <v>0</v>
      </c>
      <c r="I421" s="31">
        <v>0</v>
      </c>
      <c r="J421" s="31">
        <v>0</v>
      </c>
      <c r="K421" s="31">
        <v>0</v>
      </c>
      <c r="L421" s="31">
        <v>0</v>
      </c>
      <c r="M421" s="31">
        <v>0</v>
      </c>
      <c r="N421" s="31">
        <v>0</v>
      </c>
      <c r="O421" s="31">
        <v>0</v>
      </c>
      <c r="P421" s="33">
        <f t="shared" si="50"/>
        <v>0</v>
      </c>
      <c r="Q421" s="33">
        <f t="shared" si="51"/>
        <v>0</v>
      </c>
    </row>
    <row r="422" spans="1:17" x14ac:dyDescent="0.25">
      <c r="A422" s="23" t="s">
        <v>186</v>
      </c>
      <c r="B422" s="7" t="s">
        <v>309</v>
      </c>
      <c r="C422" s="22" t="s">
        <v>313</v>
      </c>
      <c r="D422" s="31">
        <v>0</v>
      </c>
      <c r="E422" s="31">
        <v>0</v>
      </c>
      <c r="F422" s="31">
        <v>0</v>
      </c>
      <c r="G422" s="31">
        <v>0</v>
      </c>
      <c r="H422" s="31">
        <v>0</v>
      </c>
      <c r="I422" s="31">
        <v>0</v>
      </c>
      <c r="J422" s="31">
        <v>0</v>
      </c>
      <c r="K422" s="31">
        <v>0</v>
      </c>
      <c r="L422" s="31">
        <v>0</v>
      </c>
      <c r="M422" s="31">
        <v>0</v>
      </c>
      <c r="N422" s="31">
        <v>0</v>
      </c>
      <c r="O422" s="31">
        <v>0</v>
      </c>
      <c r="P422" s="33">
        <f t="shared" si="50"/>
        <v>0</v>
      </c>
      <c r="Q422" s="33">
        <f t="shared" si="51"/>
        <v>0</v>
      </c>
    </row>
    <row r="423" spans="1:17" ht="31.5" x14ac:dyDescent="0.25">
      <c r="A423" s="23" t="s">
        <v>484</v>
      </c>
      <c r="B423" s="7" t="s">
        <v>462</v>
      </c>
      <c r="C423" s="22" t="s">
        <v>313</v>
      </c>
      <c r="D423" s="31">
        <v>0</v>
      </c>
      <c r="E423" s="31">
        <v>0</v>
      </c>
      <c r="F423" s="31">
        <v>0</v>
      </c>
      <c r="G423" s="31">
        <v>0</v>
      </c>
      <c r="H423" s="31">
        <v>0</v>
      </c>
      <c r="I423" s="31">
        <v>0</v>
      </c>
      <c r="J423" s="31">
        <v>0</v>
      </c>
      <c r="K423" s="31">
        <v>0</v>
      </c>
      <c r="L423" s="31">
        <v>0</v>
      </c>
      <c r="M423" s="31">
        <v>0</v>
      </c>
      <c r="N423" s="31">
        <v>0</v>
      </c>
      <c r="O423" s="31">
        <v>0</v>
      </c>
      <c r="P423" s="33">
        <f t="shared" si="50"/>
        <v>0</v>
      </c>
      <c r="Q423" s="33">
        <f t="shared" si="51"/>
        <v>0</v>
      </c>
    </row>
    <row r="424" spans="1:17" ht="31.5" x14ac:dyDescent="0.25">
      <c r="A424" s="23" t="s">
        <v>485</v>
      </c>
      <c r="B424" s="7" t="s">
        <v>463</v>
      </c>
      <c r="C424" s="22" t="s">
        <v>313</v>
      </c>
      <c r="D424" s="31">
        <v>0</v>
      </c>
      <c r="E424" s="31">
        <v>0</v>
      </c>
      <c r="F424" s="31">
        <v>0</v>
      </c>
      <c r="G424" s="31">
        <v>0</v>
      </c>
      <c r="H424" s="31">
        <v>0</v>
      </c>
      <c r="I424" s="31">
        <v>0</v>
      </c>
      <c r="J424" s="31">
        <v>0</v>
      </c>
      <c r="K424" s="31">
        <v>0</v>
      </c>
      <c r="L424" s="31">
        <v>0</v>
      </c>
      <c r="M424" s="31">
        <v>0</v>
      </c>
      <c r="N424" s="31">
        <v>0</v>
      </c>
      <c r="O424" s="31">
        <v>0</v>
      </c>
      <c r="P424" s="33">
        <f t="shared" si="50"/>
        <v>0</v>
      </c>
      <c r="Q424" s="33">
        <f t="shared" si="51"/>
        <v>0</v>
      </c>
    </row>
    <row r="425" spans="1:17" ht="31.5" x14ac:dyDescent="0.25">
      <c r="A425" s="23" t="s">
        <v>654</v>
      </c>
      <c r="B425" s="7" t="s">
        <v>448</v>
      </c>
      <c r="C425" s="22" t="s">
        <v>313</v>
      </c>
      <c r="D425" s="31">
        <v>0</v>
      </c>
      <c r="E425" s="31">
        <v>0</v>
      </c>
      <c r="F425" s="31">
        <v>0</v>
      </c>
      <c r="G425" s="31">
        <v>0</v>
      </c>
      <c r="H425" s="31">
        <v>0</v>
      </c>
      <c r="I425" s="31">
        <v>0</v>
      </c>
      <c r="J425" s="31">
        <v>0</v>
      </c>
      <c r="K425" s="31">
        <v>0</v>
      </c>
      <c r="L425" s="31">
        <v>0</v>
      </c>
      <c r="M425" s="31">
        <v>0</v>
      </c>
      <c r="N425" s="31">
        <v>0</v>
      </c>
      <c r="O425" s="31">
        <v>0</v>
      </c>
      <c r="P425" s="33">
        <f t="shared" si="50"/>
        <v>0</v>
      </c>
      <c r="Q425" s="33">
        <f t="shared" si="51"/>
        <v>0</v>
      </c>
    </row>
    <row r="426" spans="1:17" x14ac:dyDescent="0.25">
      <c r="A426" s="23" t="s">
        <v>187</v>
      </c>
      <c r="B426" s="7" t="s">
        <v>620</v>
      </c>
      <c r="C426" s="22" t="s">
        <v>313</v>
      </c>
      <c r="D426" s="31">
        <v>0</v>
      </c>
      <c r="E426" s="31">
        <v>0</v>
      </c>
      <c r="F426" s="31">
        <v>0</v>
      </c>
      <c r="G426" s="31">
        <v>0</v>
      </c>
      <c r="H426" s="31">
        <v>0</v>
      </c>
      <c r="I426" s="31">
        <v>0</v>
      </c>
      <c r="J426" s="31">
        <v>0</v>
      </c>
      <c r="K426" s="31">
        <v>0</v>
      </c>
      <c r="L426" s="31">
        <v>0</v>
      </c>
      <c r="M426" s="31">
        <v>0</v>
      </c>
      <c r="N426" s="31">
        <v>0</v>
      </c>
      <c r="O426" s="31">
        <v>0</v>
      </c>
      <c r="P426" s="33">
        <f t="shared" si="50"/>
        <v>0</v>
      </c>
      <c r="Q426" s="33">
        <f t="shared" si="51"/>
        <v>0</v>
      </c>
    </row>
    <row r="427" spans="1:17" x14ac:dyDescent="0.25">
      <c r="A427" s="23" t="s">
        <v>188</v>
      </c>
      <c r="B427" s="7" t="s">
        <v>310</v>
      </c>
      <c r="C427" s="22" t="s">
        <v>313</v>
      </c>
      <c r="D427" s="31">
        <v>0</v>
      </c>
      <c r="E427" s="31">
        <v>0</v>
      </c>
      <c r="F427" s="31">
        <v>0</v>
      </c>
      <c r="G427" s="31">
        <v>0</v>
      </c>
      <c r="H427" s="31">
        <v>0</v>
      </c>
      <c r="I427" s="31">
        <v>0</v>
      </c>
      <c r="J427" s="31">
        <v>0</v>
      </c>
      <c r="K427" s="31">
        <v>0</v>
      </c>
      <c r="L427" s="31">
        <v>0</v>
      </c>
      <c r="M427" s="31">
        <v>0</v>
      </c>
      <c r="N427" s="31">
        <v>0</v>
      </c>
      <c r="O427" s="31">
        <v>0</v>
      </c>
      <c r="P427" s="33">
        <f t="shared" si="50"/>
        <v>0</v>
      </c>
      <c r="Q427" s="33">
        <f t="shared" si="51"/>
        <v>0</v>
      </c>
    </row>
    <row r="428" spans="1:17" x14ac:dyDescent="0.25">
      <c r="A428" s="23" t="s">
        <v>189</v>
      </c>
      <c r="B428" s="7" t="s">
        <v>614</v>
      </c>
      <c r="C428" s="22" t="s">
        <v>313</v>
      </c>
      <c r="D428" s="31">
        <v>0</v>
      </c>
      <c r="E428" s="31">
        <v>0</v>
      </c>
      <c r="F428" s="31">
        <v>0</v>
      </c>
      <c r="G428" s="31">
        <v>0</v>
      </c>
      <c r="H428" s="31">
        <v>0</v>
      </c>
      <c r="I428" s="31">
        <v>0</v>
      </c>
      <c r="J428" s="31">
        <v>0</v>
      </c>
      <c r="K428" s="31">
        <v>0</v>
      </c>
      <c r="L428" s="31">
        <v>0</v>
      </c>
      <c r="M428" s="31">
        <v>0</v>
      </c>
      <c r="N428" s="31">
        <v>0</v>
      </c>
      <c r="O428" s="31">
        <v>0</v>
      </c>
      <c r="P428" s="33">
        <f t="shared" si="50"/>
        <v>0</v>
      </c>
      <c r="Q428" s="33">
        <f t="shared" si="51"/>
        <v>0</v>
      </c>
    </row>
    <row r="429" spans="1:17" x14ac:dyDescent="0.25">
      <c r="A429" s="23" t="s">
        <v>190</v>
      </c>
      <c r="B429" s="7" t="s">
        <v>312</v>
      </c>
      <c r="C429" s="22" t="s">
        <v>313</v>
      </c>
      <c r="D429" s="31">
        <v>0</v>
      </c>
      <c r="E429" s="31">
        <v>0</v>
      </c>
      <c r="F429" s="31">
        <v>0</v>
      </c>
      <c r="G429" s="31">
        <v>0</v>
      </c>
      <c r="H429" s="31">
        <v>0</v>
      </c>
      <c r="I429" s="31">
        <v>0</v>
      </c>
      <c r="J429" s="31">
        <v>0</v>
      </c>
      <c r="K429" s="31">
        <v>0</v>
      </c>
      <c r="L429" s="31">
        <v>0</v>
      </c>
      <c r="M429" s="31">
        <v>0</v>
      </c>
      <c r="N429" s="31">
        <v>0</v>
      </c>
      <c r="O429" s="31">
        <v>0</v>
      </c>
      <c r="P429" s="33">
        <f t="shared" si="50"/>
        <v>0</v>
      </c>
      <c r="Q429" s="33">
        <f t="shared" si="51"/>
        <v>0</v>
      </c>
    </row>
    <row r="430" spans="1:17" x14ac:dyDescent="0.25">
      <c r="A430" s="23" t="s">
        <v>191</v>
      </c>
      <c r="B430" s="7" t="s">
        <v>621</v>
      </c>
      <c r="C430" s="22" t="s">
        <v>313</v>
      </c>
      <c r="D430" s="31">
        <v>0</v>
      </c>
      <c r="E430" s="31">
        <v>0</v>
      </c>
      <c r="F430" s="31">
        <v>0</v>
      </c>
      <c r="G430" s="31">
        <v>0</v>
      </c>
      <c r="H430" s="31">
        <v>0</v>
      </c>
      <c r="I430" s="31">
        <v>0</v>
      </c>
      <c r="J430" s="31">
        <v>0</v>
      </c>
      <c r="K430" s="31">
        <v>0</v>
      </c>
      <c r="L430" s="31">
        <v>0</v>
      </c>
      <c r="M430" s="31">
        <v>0</v>
      </c>
      <c r="N430" s="31">
        <v>0</v>
      </c>
      <c r="O430" s="31">
        <v>0</v>
      </c>
      <c r="P430" s="33">
        <f t="shared" si="50"/>
        <v>0</v>
      </c>
      <c r="Q430" s="33">
        <f t="shared" si="51"/>
        <v>0</v>
      </c>
    </row>
    <row r="431" spans="1:17" ht="31.5" x14ac:dyDescent="0.25">
      <c r="A431" s="23" t="s">
        <v>192</v>
      </c>
      <c r="B431" s="7" t="s">
        <v>597</v>
      </c>
      <c r="C431" s="22" t="s">
        <v>313</v>
      </c>
      <c r="D431" s="31">
        <v>0</v>
      </c>
      <c r="E431" s="31">
        <v>0</v>
      </c>
      <c r="F431" s="31">
        <v>0</v>
      </c>
      <c r="G431" s="31">
        <v>0</v>
      </c>
      <c r="H431" s="31">
        <v>0</v>
      </c>
      <c r="I431" s="31">
        <v>0</v>
      </c>
      <c r="J431" s="31">
        <v>0</v>
      </c>
      <c r="K431" s="31">
        <v>0</v>
      </c>
      <c r="L431" s="31">
        <v>0</v>
      </c>
      <c r="M431" s="31">
        <v>0</v>
      </c>
      <c r="N431" s="31">
        <v>0</v>
      </c>
      <c r="O431" s="31">
        <v>0</v>
      </c>
      <c r="P431" s="33">
        <f t="shared" si="50"/>
        <v>0</v>
      </c>
      <c r="Q431" s="33">
        <f t="shared" si="51"/>
        <v>0</v>
      </c>
    </row>
    <row r="432" spans="1:17" x14ac:dyDescent="0.25">
      <c r="A432" s="23" t="s">
        <v>537</v>
      </c>
      <c r="B432" s="15" t="s">
        <v>208</v>
      </c>
      <c r="C432" s="22" t="s">
        <v>313</v>
      </c>
      <c r="D432" s="31">
        <v>0</v>
      </c>
      <c r="E432" s="31">
        <v>0</v>
      </c>
      <c r="F432" s="31">
        <v>0</v>
      </c>
      <c r="G432" s="31">
        <v>0</v>
      </c>
      <c r="H432" s="31">
        <v>0</v>
      </c>
      <c r="I432" s="31">
        <v>0</v>
      </c>
      <c r="J432" s="31">
        <v>0</v>
      </c>
      <c r="K432" s="31">
        <v>0</v>
      </c>
      <c r="L432" s="31">
        <v>0</v>
      </c>
      <c r="M432" s="31">
        <v>0</v>
      </c>
      <c r="N432" s="31">
        <v>0</v>
      </c>
      <c r="O432" s="31">
        <v>0</v>
      </c>
      <c r="P432" s="33">
        <f t="shared" si="50"/>
        <v>0</v>
      </c>
      <c r="Q432" s="33">
        <f t="shared" si="51"/>
        <v>0</v>
      </c>
    </row>
    <row r="433" spans="1:17" x14ac:dyDescent="0.25">
      <c r="A433" s="23" t="s">
        <v>538</v>
      </c>
      <c r="B433" s="15" t="s">
        <v>196</v>
      </c>
      <c r="C433" s="22" t="s">
        <v>313</v>
      </c>
      <c r="D433" s="31">
        <v>0</v>
      </c>
      <c r="E433" s="31">
        <v>0</v>
      </c>
      <c r="F433" s="31">
        <v>0</v>
      </c>
      <c r="G433" s="31">
        <v>0</v>
      </c>
      <c r="H433" s="31">
        <v>0</v>
      </c>
      <c r="I433" s="31">
        <v>0</v>
      </c>
      <c r="J433" s="31">
        <v>0</v>
      </c>
      <c r="K433" s="31">
        <v>0</v>
      </c>
      <c r="L433" s="31">
        <v>0</v>
      </c>
      <c r="M433" s="31">
        <v>0</v>
      </c>
      <c r="N433" s="31">
        <v>0</v>
      </c>
      <c r="O433" s="31">
        <v>0</v>
      </c>
      <c r="P433" s="33">
        <f t="shared" si="50"/>
        <v>0</v>
      </c>
      <c r="Q433" s="33">
        <f t="shared" si="51"/>
        <v>0</v>
      </c>
    </row>
    <row r="434" spans="1:17" x14ac:dyDescent="0.25">
      <c r="A434" s="23" t="s">
        <v>12</v>
      </c>
      <c r="B434" s="6" t="s">
        <v>692</v>
      </c>
      <c r="C434" s="22" t="s">
        <v>313</v>
      </c>
      <c r="D434" s="31">
        <v>0</v>
      </c>
      <c r="E434" s="37">
        <v>0.49656221</v>
      </c>
      <c r="F434" s="37">
        <v>5.3892000000000002E-2</v>
      </c>
      <c r="G434" s="37">
        <v>5.3892000000000002E-2</v>
      </c>
      <c r="H434" s="37">
        <v>4.042890210000003</v>
      </c>
      <c r="I434" s="37">
        <f>ROUND([6]v06_2024!$K$30/120%*20%,6)</f>
        <v>3.6379999999999999</v>
      </c>
      <c r="J434" s="37">
        <v>0.50500682000000019</v>
      </c>
      <c r="K434" s="37">
        <f>ROUND(K381/120%*20%,6)</f>
        <v>0.38519999999999999</v>
      </c>
      <c r="L434" s="31">
        <v>0</v>
      </c>
      <c r="M434" s="37">
        <f>ROUND(M381/120%*20%,6)</f>
        <v>0.31263400000000002</v>
      </c>
      <c r="N434" s="31">
        <v>0</v>
      </c>
      <c r="O434" s="31">
        <v>0</v>
      </c>
      <c r="P434" s="33">
        <f t="shared" si="50"/>
        <v>4.5478970300000032</v>
      </c>
      <c r="Q434" s="33">
        <f t="shared" si="51"/>
        <v>4.3358340000000002</v>
      </c>
    </row>
    <row r="435" spans="1:17" x14ac:dyDescent="0.25">
      <c r="A435" s="23" t="s">
        <v>27</v>
      </c>
      <c r="B435" s="6" t="s">
        <v>82</v>
      </c>
      <c r="C435" s="22" t="s">
        <v>313</v>
      </c>
      <c r="D435" s="31">
        <v>0</v>
      </c>
      <c r="E435" s="31">
        <v>0</v>
      </c>
      <c r="F435" s="31">
        <v>0</v>
      </c>
      <c r="G435" s="31">
        <v>0</v>
      </c>
      <c r="H435" s="37">
        <f>H437</f>
        <v>9.6728166598765579</v>
      </c>
      <c r="I435" s="37">
        <f>I437</f>
        <v>8.2337000000000007</v>
      </c>
      <c r="J435" s="31">
        <v>0</v>
      </c>
      <c r="K435" s="31">
        <v>0</v>
      </c>
      <c r="L435" s="31">
        <v>0</v>
      </c>
      <c r="M435" s="31">
        <v>0</v>
      </c>
      <c r="N435" s="31">
        <v>0</v>
      </c>
      <c r="O435" s="31">
        <v>0</v>
      </c>
      <c r="P435" s="33">
        <f t="shared" si="50"/>
        <v>9.6728166598765579</v>
      </c>
      <c r="Q435" s="33">
        <f t="shared" si="51"/>
        <v>8.2337000000000007</v>
      </c>
    </row>
    <row r="436" spans="1:17" x14ac:dyDescent="0.25">
      <c r="A436" s="23" t="s">
        <v>60</v>
      </c>
      <c r="B436" s="21" t="s">
        <v>474</v>
      </c>
      <c r="C436" s="22" t="s">
        <v>313</v>
      </c>
      <c r="D436" s="31">
        <v>0</v>
      </c>
      <c r="E436" s="31">
        <v>0</v>
      </c>
      <c r="F436" s="31">
        <v>0</v>
      </c>
      <c r="G436" s="31">
        <v>0</v>
      </c>
      <c r="H436" s="31">
        <v>0</v>
      </c>
      <c r="I436" s="31">
        <v>0</v>
      </c>
      <c r="J436" s="31">
        <v>0</v>
      </c>
      <c r="K436" s="31">
        <v>0</v>
      </c>
      <c r="L436" s="31">
        <v>0</v>
      </c>
      <c r="M436" s="31">
        <v>0</v>
      </c>
      <c r="N436" s="31">
        <v>0</v>
      </c>
      <c r="O436" s="31">
        <v>0</v>
      </c>
      <c r="P436" s="33">
        <f t="shared" si="50"/>
        <v>0</v>
      </c>
      <c r="Q436" s="33">
        <f t="shared" si="51"/>
        <v>0</v>
      </c>
    </row>
    <row r="437" spans="1:17" x14ac:dyDescent="0.25">
      <c r="A437" s="23" t="s">
        <v>183</v>
      </c>
      <c r="B437" s="21" t="s">
        <v>184</v>
      </c>
      <c r="C437" s="22" t="s">
        <v>313</v>
      </c>
      <c r="D437" s="31">
        <v>0</v>
      </c>
      <c r="E437" s="31">
        <v>0</v>
      </c>
      <c r="F437" s="31">
        <v>0</v>
      </c>
      <c r="G437" s="31">
        <v>0</v>
      </c>
      <c r="H437" s="37">
        <v>9.6728166598765579</v>
      </c>
      <c r="I437" s="37">
        <f>I381-I382-I406-I434</f>
        <v>8.2337000000000007</v>
      </c>
      <c r="J437" s="31">
        <v>0</v>
      </c>
      <c r="K437" s="31">
        <v>0</v>
      </c>
      <c r="L437" s="31">
        <v>0</v>
      </c>
      <c r="M437" s="31">
        <v>0</v>
      </c>
      <c r="N437" s="31">
        <v>0</v>
      </c>
      <c r="O437" s="31">
        <v>0</v>
      </c>
      <c r="P437" s="33">
        <f t="shared" si="50"/>
        <v>9.6728166598765579</v>
      </c>
      <c r="Q437" s="33">
        <f t="shared" si="51"/>
        <v>8.2337000000000007</v>
      </c>
    </row>
    <row r="438" spans="1:17" ht="18" customHeight="1" x14ac:dyDescent="0.25">
      <c r="A438" s="23" t="s">
        <v>675</v>
      </c>
      <c r="B438" s="21" t="s">
        <v>693</v>
      </c>
      <c r="C438" s="22" t="s">
        <v>313</v>
      </c>
      <c r="D438" s="31">
        <v>0</v>
      </c>
      <c r="E438" s="31">
        <v>0</v>
      </c>
      <c r="F438" s="31">
        <v>0</v>
      </c>
      <c r="G438" s="31">
        <v>0</v>
      </c>
      <c r="H438" s="31">
        <v>0</v>
      </c>
      <c r="I438" s="31">
        <v>0</v>
      </c>
      <c r="J438" s="31">
        <v>0</v>
      </c>
      <c r="K438" s="31">
        <v>0</v>
      </c>
      <c r="L438" s="31">
        <v>0</v>
      </c>
      <c r="M438" s="31">
        <v>0</v>
      </c>
      <c r="N438" s="31">
        <v>0</v>
      </c>
      <c r="O438" s="31">
        <v>0</v>
      </c>
      <c r="P438" s="33">
        <f t="shared" si="50"/>
        <v>0</v>
      </c>
      <c r="Q438" s="33">
        <f t="shared" si="51"/>
        <v>0</v>
      </c>
    </row>
    <row r="439" spans="1:17" x14ac:dyDescent="0.25">
      <c r="A439" s="23" t="s">
        <v>676</v>
      </c>
      <c r="B439" s="21" t="s">
        <v>677</v>
      </c>
      <c r="C439" s="22" t="s">
        <v>313</v>
      </c>
      <c r="D439" s="31">
        <v>0</v>
      </c>
      <c r="E439" s="31">
        <v>0</v>
      </c>
      <c r="F439" s="31">
        <v>0</v>
      </c>
      <c r="G439" s="31">
        <v>0</v>
      </c>
      <c r="H439" s="31">
        <v>0</v>
      </c>
      <c r="I439" s="31">
        <v>0</v>
      </c>
      <c r="J439" s="31">
        <v>0</v>
      </c>
      <c r="K439" s="31">
        <v>0</v>
      </c>
      <c r="L439" s="31">
        <v>0</v>
      </c>
      <c r="M439" s="31">
        <v>0</v>
      </c>
      <c r="N439" s="31">
        <v>0</v>
      </c>
      <c r="O439" s="31">
        <v>0</v>
      </c>
      <c r="P439" s="33">
        <f t="shared" si="50"/>
        <v>0</v>
      </c>
      <c r="Q439" s="33">
        <f t="shared" si="51"/>
        <v>0</v>
      </c>
    </row>
    <row r="440" spans="1:17" x14ac:dyDescent="0.25">
      <c r="A440" s="23" t="s">
        <v>11</v>
      </c>
      <c r="B440" s="2" t="s">
        <v>74</v>
      </c>
      <c r="C440" s="22" t="s">
        <v>313</v>
      </c>
      <c r="D440" s="31">
        <v>0</v>
      </c>
      <c r="E440" s="31">
        <v>0</v>
      </c>
      <c r="F440" s="31">
        <v>0</v>
      </c>
      <c r="G440" s="31">
        <v>0</v>
      </c>
      <c r="H440" s="31">
        <v>0</v>
      </c>
      <c r="I440" s="31">
        <v>0</v>
      </c>
      <c r="J440" s="31">
        <v>0</v>
      </c>
      <c r="K440" s="31">
        <v>0</v>
      </c>
      <c r="L440" s="31">
        <v>0</v>
      </c>
      <c r="M440" s="31">
        <v>0</v>
      </c>
      <c r="N440" s="31">
        <v>0</v>
      </c>
      <c r="O440" s="31">
        <v>0</v>
      </c>
      <c r="P440" s="33">
        <f t="shared" si="50"/>
        <v>0</v>
      </c>
      <c r="Q440" s="33">
        <f t="shared" si="51"/>
        <v>0</v>
      </c>
    </row>
    <row r="441" spans="1:17" x14ac:dyDescent="0.25">
      <c r="A441" s="23" t="s">
        <v>13</v>
      </c>
      <c r="B441" s="6" t="s">
        <v>75</v>
      </c>
      <c r="C441" s="22" t="s">
        <v>313</v>
      </c>
      <c r="D441" s="31">
        <v>0</v>
      </c>
      <c r="E441" s="31">
        <v>0</v>
      </c>
      <c r="F441" s="31">
        <v>0</v>
      </c>
      <c r="G441" s="31">
        <v>0</v>
      </c>
      <c r="H441" s="31">
        <v>0</v>
      </c>
      <c r="I441" s="31">
        <v>0</v>
      </c>
      <c r="J441" s="31">
        <v>0</v>
      </c>
      <c r="K441" s="31">
        <v>0</v>
      </c>
      <c r="L441" s="31">
        <v>0</v>
      </c>
      <c r="M441" s="31">
        <v>0</v>
      </c>
      <c r="N441" s="31">
        <v>0</v>
      </c>
      <c r="O441" s="31">
        <v>0</v>
      </c>
      <c r="P441" s="33">
        <f t="shared" si="50"/>
        <v>0</v>
      </c>
      <c r="Q441" s="33">
        <f t="shared" si="51"/>
        <v>0</v>
      </c>
    </row>
    <row r="442" spans="1:17" x14ac:dyDescent="0.25">
      <c r="A442" s="23" t="s">
        <v>14</v>
      </c>
      <c r="B442" s="6" t="s">
        <v>76</v>
      </c>
      <c r="C442" s="22" t="s">
        <v>313</v>
      </c>
      <c r="D442" s="31">
        <v>0</v>
      </c>
      <c r="E442" s="31">
        <v>0</v>
      </c>
      <c r="F442" s="31">
        <v>0</v>
      </c>
      <c r="G442" s="31">
        <v>0</v>
      </c>
      <c r="H442" s="31">
        <v>0</v>
      </c>
      <c r="I442" s="31">
        <v>0</v>
      </c>
      <c r="J442" s="31">
        <v>0</v>
      </c>
      <c r="K442" s="31">
        <v>0</v>
      </c>
      <c r="L442" s="31">
        <v>0</v>
      </c>
      <c r="M442" s="31">
        <v>0</v>
      </c>
      <c r="N442" s="31">
        <v>0</v>
      </c>
      <c r="O442" s="31">
        <v>0</v>
      </c>
      <c r="P442" s="33">
        <f t="shared" si="50"/>
        <v>0</v>
      </c>
      <c r="Q442" s="33">
        <f t="shared" si="51"/>
        <v>0</v>
      </c>
    </row>
    <row r="443" spans="1:17" x14ac:dyDescent="0.25">
      <c r="A443" s="23" t="s">
        <v>20</v>
      </c>
      <c r="B443" s="6" t="s">
        <v>704</v>
      </c>
      <c r="C443" s="22" t="s">
        <v>313</v>
      </c>
      <c r="D443" s="31">
        <v>0</v>
      </c>
      <c r="E443" s="31">
        <v>0</v>
      </c>
      <c r="F443" s="31">
        <v>0</v>
      </c>
      <c r="G443" s="31">
        <v>0</v>
      </c>
      <c r="H443" s="31">
        <v>0</v>
      </c>
      <c r="I443" s="31">
        <v>0</v>
      </c>
      <c r="J443" s="31">
        <v>0</v>
      </c>
      <c r="K443" s="31">
        <v>0</v>
      </c>
      <c r="L443" s="31">
        <v>0</v>
      </c>
      <c r="M443" s="31">
        <v>0</v>
      </c>
      <c r="N443" s="31">
        <v>0</v>
      </c>
      <c r="O443" s="31">
        <v>0</v>
      </c>
      <c r="P443" s="33">
        <f t="shared" si="50"/>
        <v>0</v>
      </c>
      <c r="Q443" s="33">
        <f t="shared" si="51"/>
        <v>0</v>
      </c>
    </row>
    <row r="444" spans="1:17" x14ac:dyDescent="0.25">
      <c r="A444" s="23" t="s">
        <v>28</v>
      </c>
      <c r="B444" s="6" t="s">
        <v>77</v>
      </c>
      <c r="C444" s="22" t="s">
        <v>313</v>
      </c>
      <c r="D444" s="31">
        <v>0</v>
      </c>
      <c r="E444" s="31">
        <v>0</v>
      </c>
      <c r="F444" s="31">
        <v>0</v>
      </c>
      <c r="G444" s="31">
        <v>0</v>
      </c>
      <c r="H444" s="31">
        <v>0</v>
      </c>
      <c r="I444" s="31">
        <v>0</v>
      </c>
      <c r="J444" s="31">
        <v>0</v>
      </c>
      <c r="K444" s="31">
        <v>0</v>
      </c>
      <c r="L444" s="31">
        <v>0</v>
      </c>
      <c r="M444" s="31">
        <v>0</v>
      </c>
      <c r="N444" s="31">
        <v>0</v>
      </c>
      <c r="O444" s="31">
        <v>0</v>
      </c>
      <c r="P444" s="33">
        <f t="shared" ref="P444:P451" si="56">H444+J444+L444+N444</f>
        <v>0</v>
      </c>
      <c r="Q444" s="33">
        <f t="shared" ref="Q444:Q451" si="57">I444+K444+M444+O444</f>
        <v>0</v>
      </c>
    </row>
    <row r="445" spans="1:17" x14ac:dyDescent="0.25">
      <c r="A445" s="23" t="s">
        <v>29</v>
      </c>
      <c r="B445" s="6" t="s">
        <v>78</v>
      </c>
      <c r="C445" s="22" t="s">
        <v>313</v>
      </c>
      <c r="D445" s="31">
        <v>0</v>
      </c>
      <c r="E445" s="31">
        <v>0</v>
      </c>
      <c r="F445" s="31">
        <v>0</v>
      </c>
      <c r="G445" s="31">
        <v>0</v>
      </c>
      <c r="H445" s="31">
        <v>0</v>
      </c>
      <c r="I445" s="31">
        <v>0</v>
      </c>
      <c r="J445" s="31">
        <v>0</v>
      </c>
      <c r="K445" s="31">
        <v>0</v>
      </c>
      <c r="L445" s="31">
        <v>0</v>
      </c>
      <c r="M445" s="31">
        <v>0</v>
      </c>
      <c r="N445" s="31">
        <v>0</v>
      </c>
      <c r="O445" s="31">
        <v>0</v>
      </c>
      <c r="P445" s="33">
        <f t="shared" si="56"/>
        <v>0</v>
      </c>
      <c r="Q445" s="33">
        <f t="shared" si="57"/>
        <v>0</v>
      </c>
    </row>
    <row r="446" spans="1:17" x14ac:dyDescent="0.25">
      <c r="A446" s="23" t="s">
        <v>64</v>
      </c>
      <c r="B446" s="1" t="s">
        <v>185</v>
      </c>
      <c r="C446" s="22" t="s">
        <v>313</v>
      </c>
      <c r="D446" s="31">
        <v>0</v>
      </c>
      <c r="E446" s="31">
        <v>0</v>
      </c>
      <c r="F446" s="31">
        <v>0</v>
      </c>
      <c r="G446" s="31">
        <v>0</v>
      </c>
      <c r="H446" s="31">
        <v>0</v>
      </c>
      <c r="I446" s="31">
        <v>0</v>
      </c>
      <c r="J446" s="31">
        <v>0</v>
      </c>
      <c r="K446" s="31">
        <v>0</v>
      </c>
      <c r="L446" s="31">
        <v>0</v>
      </c>
      <c r="M446" s="31">
        <v>0</v>
      </c>
      <c r="N446" s="31">
        <v>0</v>
      </c>
      <c r="O446" s="31">
        <v>0</v>
      </c>
      <c r="P446" s="33">
        <f t="shared" si="56"/>
        <v>0</v>
      </c>
      <c r="Q446" s="33">
        <f t="shared" si="57"/>
        <v>0</v>
      </c>
    </row>
    <row r="447" spans="1:17" ht="31.5" x14ac:dyDescent="0.25">
      <c r="A447" s="23" t="s">
        <v>304</v>
      </c>
      <c r="B447" s="7" t="s">
        <v>296</v>
      </c>
      <c r="C447" s="22" t="s">
        <v>313</v>
      </c>
      <c r="D447" s="31">
        <v>0</v>
      </c>
      <c r="E447" s="31">
        <v>0</v>
      </c>
      <c r="F447" s="31">
        <v>0</v>
      </c>
      <c r="G447" s="31">
        <v>0</v>
      </c>
      <c r="H447" s="31">
        <v>0</v>
      </c>
      <c r="I447" s="31">
        <v>0</v>
      </c>
      <c r="J447" s="31">
        <v>0</v>
      </c>
      <c r="K447" s="31">
        <v>0</v>
      </c>
      <c r="L447" s="31">
        <v>0</v>
      </c>
      <c r="M447" s="31">
        <v>0</v>
      </c>
      <c r="N447" s="31">
        <v>0</v>
      </c>
      <c r="O447" s="31">
        <v>0</v>
      </c>
      <c r="P447" s="33">
        <f t="shared" si="56"/>
        <v>0</v>
      </c>
      <c r="Q447" s="33">
        <f t="shared" si="57"/>
        <v>0</v>
      </c>
    </row>
    <row r="448" spans="1:17" x14ac:dyDescent="0.25">
      <c r="A448" s="23" t="s">
        <v>358</v>
      </c>
      <c r="B448" s="1" t="s">
        <v>303</v>
      </c>
      <c r="C448" s="22" t="s">
        <v>313</v>
      </c>
      <c r="D448" s="31">
        <v>0</v>
      </c>
      <c r="E448" s="31">
        <v>0</v>
      </c>
      <c r="F448" s="31">
        <v>0</v>
      </c>
      <c r="G448" s="31">
        <v>0</v>
      </c>
      <c r="H448" s="31">
        <v>0</v>
      </c>
      <c r="I448" s="31">
        <v>0</v>
      </c>
      <c r="J448" s="31">
        <v>0</v>
      </c>
      <c r="K448" s="31">
        <v>0</v>
      </c>
      <c r="L448" s="31">
        <v>0</v>
      </c>
      <c r="M448" s="31">
        <v>0</v>
      </c>
      <c r="N448" s="31">
        <v>0</v>
      </c>
      <c r="O448" s="31">
        <v>0</v>
      </c>
      <c r="P448" s="33">
        <f t="shared" si="56"/>
        <v>0</v>
      </c>
      <c r="Q448" s="33">
        <f t="shared" si="57"/>
        <v>0</v>
      </c>
    </row>
    <row r="449" spans="1:17" ht="31.5" x14ac:dyDescent="0.25">
      <c r="A449" s="23" t="s">
        <v>359</v>
      </c>
      <c r="B449" s="7" t="s">
        <v>305</v>
      </c>
      <c r="C449" s="22" t="s">
        <v>313</v>
      </c>
      <c r="D449" s="31">
        <v>0</v>
      </c>
      <c r="E449" s="31">
        <v>0</v>
      </c>
      <c r="F449" s="31">
        <v>0</v>
      </c>
      <c r="G449" s="31">
        <v>0</v>
      </c>
      <c r="H449" s="31">
        <v>0</v>
      </c>
      <c r="I449" s="31">
        <v>0</v>
      </c>
      <c r="J449" s="31">
        <v>0</v>
      </c>
      <c r="K449" s="31">
        <v>0</v>
      </c>
      <c r="L449" s="31">
        <v>0</v>
      </c>
      <c r="M449" s="31">
        <v>0</v>
      </c>
      <c r="N449" s="31">
        <v>0</v>
      </c>
      <c r="O449" s="31">
        <v>0</v>
      </c>
      <c r="P449" s="33">
        <f t="shared" si="56"/>
        <v>0</v>
      </c>
      <c r="Q449" s="33">
        <f t="shared" si="57"/>
        <v>0</v>
      </c>
    </row>
    <row r="450" spans="1:17" x14ac:dyDescent="0.25">
      <c r="A450" s="23" t="s">
        <v>30</v>
      </c>
      <c r="B450" s="6" t="s">
        <v>79</v>
      </c>
      <c r="C450" s="22" t="s">
        <v>313</v>
      </c>
      <c r="D450" s="31">
        <v>0</v>
      </c>
      <c r="E450" s="31">
        <v>0</v>
      </c>
      <c r="F450" s="31">
        <v>0</v>
      </c>
      <c r="G450" s="31">
        <v>0</v>
      </c>
      <c r="H450" s="31">
        <v>0</v>
      </c>
      <c r="I450" s="31">
        <v>0</v>
      </c>
      <c r="J450" s="31">
        <v>0</v>
      </c>
      <c r="K450" s="31">
        <v>0</v>
      </c>
      <c r="L450" s="31">
        <v>0</v>
      </c>
      <c r="M450" s="31">
        <v>0</v>
      </c>
      <c r="N450" s="31">
        <v>0</v>
      </c>
      <c r="O450" s="31">
        <v>0</v>
      </c>
      <c r="P450" s="33">
        <f t="shared" si="56"/>
        <v>0</v>
      </c>
      <c r="Q450" s="33">
        <f t="shared" si="57"/>
        <v>0</v>
      </c>
    </row>
    <row r="451" spans="1:17" x14ac:dyDescent="0.25">
      <c r="A451" s="23" t="s">
        <v>31</v>
      </c>
      <c r="B451" s="6" t="s">
        <v>80</v>
      </c>
      <c r="C451" s="22" t="s">
        <v>313</v>
      </c>
      <c r="D451" s="31">
        <v>0</v>
      </c>
      <c r="E451" s="31">
        <v>0</v>
      </c>
      <c r="F451" s="31">
        <v>0</v>
      </c>
      <c r="G451" s="31">
        <v>0</v>
      </c>
      <c r="H451" s="31">
        <v>0</v>
      </c>
      <c r="I451" s="31">
        <v>0</v>
      </c>
      <c r="J451" s="31">
        <v>0</v>
      </c>
      <c r="K451" s="31">
        <v>0</v>
      </c>
      <c r="L451" s="31">
        <v>0</v>
      </c>
      <c r="M451" s="31">
        <v>0</v>
      </c>
      <c r="N451" s="31">
        <v>0</v>
      </c>
      <c r="O451" s="31">
        <v>0</v>
      </c>
      <c r="P451" s="33">
        <f t="shared" si="56"/>
        <v>0</v>
      </c>
      <c r="Q451" s="33">
        <f t="shared" si="57"/>
        <v>0</v>
      </c>
    </row>
    <row r="452" spans="1:17" x14ac:dyDescent="0.25">
      <c r="A452" s="23" t="s">
        <v>16</v>
      </c>
      <c r="B452" s="18" t="s">
        <v>428</v>
      </c>
      <c r="C452" s="24" t="s">
        <v>81</v>
      </c>
      <c r="D452" s="38" t="s">
        <v>155</v>
      </c>
      <c r="E452" s="39" t="s">
        <v>155</v>
      </c>
      <c r="F452" s="39" t="s">
        <v>155</v>
      </c>
      <c r="G452" s="39" t="s">
        <v>155</v>
      </c>
      <c r="H452" s="39" t="s">
        <v>155</v>
      </c>
      <c r="I452" s="39" t="s">
        <v>155</v>
      </c>
      <c r="J452" s="39" t="s">
        <v>155</v>
      </c>
      <c r="K452" s="39" t="s">
        <v>155</v>
      </c>
      <c r="L452" s="39" t="s">
        <v>155</v>
      </c>
      <c r="M452" s="39" t="s">
        <v>155</v>
      </c>
      <c r="N452" s="39" t="s">
        <v>155</v>
      </c>
      <c r="O452" s="39" t="s">
        <v>155</v>
      </c>
      <c r="P452" s="39" t="s">
        <v>155</v>
      </c>
      <c r="Q452" s="39" t="s">
        <v>155</v>
      </c>
    </row>
    <row r="453" spans="1:17" ht="38.450000000000003" customHeight="1" x14ac:dyDescent="0.25">
      <c r="A453" s="25" t="s">
        <v>394</v>
      </c>
      <c r="B453" s="6" t="s">
        <v>681</v>
      </c>
      <c r="C453" s="22" t="s">
        <v>313</v>
      </c>
      <c r="D453" s="31">
        <v>0</v>
      </c>
      <c r="E453" s="31">
        <v>0</v>
      </c>
      <c r="F453" s="31">
        <v>0</v>
      </c>
      <c r="G453" s="31">
        <v>0</v>
      </c>
      <c r="H453" s="31">
        <v>0</v>
      </c>
      <c r="I453" s="31">
        <v>0</v>
      </c>
      <c r="J453" s="31">
        <v>0</v>
      </c>
      <c r="K453" s="31">
        <v>0</v>
      </c>
      <c r="L453" s="31">
        <v>0</v>
      </c>
      <c r="M453" s="31">
        <v>0</v>
      </c>
      <c r="N453" s="31">
        <v>0</v>
      </c>
      <c r="O453" s="31">
        <v>0</v>
      </c>
      <c r="P453" s="33">
        <f t="shared" ref="P453:P458" si="58">H453+J453+L453+N453</f>
        <v>0</v>
      </c>
      <c r="Q453" s="33">
        <f t="shared" ref="Q453:Q458" si="59">I453+K453+M453+O453</f>
        <v>0</v>
      </c>
    </row>
    <row r="454" spans="1:17" x14ac:dyDescent="0.25">
      <c r="A454" s="25" t="s">
        <v>395</v>
      </c>
      <c r="B454" s="1" t="s">
        <v>475</v>
      </c>
      <c r="C454" s="22" t="s">
        <v>313</v>
      </c>
      <c r="D454" s="31">
        <v>0</v>
      </c>
      <c r="E454" s="31">
        <v>0</v>
      </c>
      <c r="F454" s="31">
        <v>0</v>
      </c>
      <c r="G454" s="31">
        <v>0</v>
      </c>
      <c r="H454" s="31">
        <v>0</v>
      </c>
      <c r="I454" s="31">
        <v>0</v>
      </c>
      <c r="J454" s="31">
        <v>0</v>
      </c>
      <c r="K454" s="31">
        <v>0</v>
      </c>
      <c r="L454" s="31">
        <v>0</v>
      </c>
      <c r="M454" s="31">
        <v>0</v>
      </c>
      <c r="N454" s="31">
        <v>0</v>
      </c>
      <c r="O454" s="31">
        <v>0</v>
      </c>
      <c r="P454" s="33">
        <f t="shared" si="58"/>
        <v>0</v>
      </c>
      <c r="Q454" s="33">
        <f t="shared" si="59"/>
        <v>0</v>
      </c>
    </row>
    <row r="455" spans="1:17" ht="31.5" x14ac:dyDescent="0.25">
      <c r="A455" s="25" t="s">
        <v>678</v>
      </c>
      <c r="B455" s="7" t="s">
        <v>444</v>
      </c>
      <c r="C455" s="22" t="s">
        <v>313</v>
      </c>
      <c r="D455" s="31">
        <v>0</v>
      </c>
      <c r="E455" s="31">
        <v>0</v>
      </c>
      <c r="F455" s="31">
        <v>0</v>
      </c>
      <c r="G455" s="31">
        <v>0</v>
      </c>
      <c r="H455" s="31">
        <v>0</v>
      </c>
      <c r="I455" s="31">
        <v>0</v>
      </c>
      <c r="J455" s="31">
        <v>0</v>
      </c>
      <c r="K455" s="31">
        <v>0</v>
      </c>
      <c r="L455" s="31">
        <v>0</v>
      </c>
      <c r="M455" s="31">
        <v>0</v>
      </c>
      <c r="N455" s="31">
        <v>0</v>
      </c>
      <c r="O455" s="31">
        <v>0</v>
      </c>
      <c r="P455" s="33">
        <f t="shared" si="58"/>
        <v>0</v>
      </c>
      <c r="Q455" s="33">
        <f t="shared" si="59"/>
        <v>0</v>
      </c>
    </row>
    <row r="456" spans="1:17" ht="94.5" x14ac:dyDescent="0.25">
      <c r="A456" s="25" t="s">
        <v>679</v>
      </c>
      <c r="B456" s="7" t="s">
        <v>705</v>
      </c>
      <c r="C456" s="22" t="s">
        <v>313</v>
      </c>
      <c r="D456" s="31">
        <v>0</v>
      </c>
      <c r="E456" s="31">
        <v>0</v>
      </c>
      <c r="F456" s="31">
        <v>0</v>
      </c>
      <c r="G456" s="31">
        <v>0</v>
      </c>
      <c r="H456" s="31">
        <v>0</v>
      </c>
      <c r="I456" s="31">
        <v>0</v>
      </c>
      <c r="J456" s="31">
        <v>0</v>
      </c>
      <c r="K456" s="31">
        <v>0</v>
      </c>
      <c r="L456" s="31">
        <v>0</v>
      </c>
      <c r="M456" s="31">
        <v>0</v>
      </c>
      <c r="N456" s="31">
        <v>0</v>
      </c>
      <c r="O456" s="31">
        <v>0</v>
      </c>
      <c r="P456" s="33">
        <f t="shared" si="58"/>
        <v>0</v>
      </c>
      <c r="Q456" s="33">
        <f t="shared" si="59"/>
        <v>0</v>
      </c>
    </row>
    <row r="457" spans="1:17" x14ac:dyDescent="0.25">
      <c r="A457" s="25" t="s">
        <v>397</v>
      </c>
      <c r="B457" s="7" t="s">
        <v>393</v>
      </c>
      <c r="C457" s="22" t="s">
        <v>313</v>
      </c>
      <c r="D457" s="31">
        <v>0</v>
      </c>
      <c r="E457" s="31">
        <v>0</v>
      </c>
      <c r="F457" s="31">
        <v>0</v>
      </c>
      <c r="G457" s="31">
        <v>0</v>
      </c>
      <c r="H457" s="31">
        <v>0</v>
      </c>
      <c r="I457" s="31">
        <v>0</v>
      </c>
      <c r="J457" s="31">
        <v>0</v>
      </c>
      <c r="K457" s="31">
        <v>0</v>
      </c>
      <c r="L457" s="31">
        <v>0</v>
      </c>
      <c r="M457" s="31">
        <v>0</v>
      </c>
      <c r="N457" s="31">
        <v>0</v>
      </c>
      <c r="O457" s="31">
        <v>0</v>
      </c>
      <c r="P457" s="33">
        <f t="shared" si="58"/>
        <v>0</v>
      </c>
      <c r="Q457" s="33">
        <f t="shared" si="59"/>
        <v>0</v>
      </c>
    </row>
    <row r="458" spans="1:17" x14ac:dyDescent="0.25">
      <c r="A458" s="25" t="s">
        <v>684</v>
      </c>
      <c r="B458" s="1" t="s">
        <v>680</v>
      </c>
      <c r="C458" s="22" t="s">
        <v>313</v>
      </c>
      <c r="D458" s="31">
        <v>0</v>
      </c>
      <c r="E458" s="31">
        <v>0</v>
      </c>
      <c r="F458" s="31">
        <v>0</v>
      </c>
      <c r="G458" s="31">
        <v>0</v>
      </c>
      <c r="H458" s="31">
        <v>0</v>
      </c>
      <c r="I458" s="31">
        <v>0</v>
      </c>
      <c r="J458" s="31">
        <v>0</v>
      </c>
      <c r="K458" s="31">
        <v>0</v>
      </c>
      <c r="L458" s="31">
        <v>0</v>
      </c>
      <c r="M458" s="31">
        <v>0</v>
      </c>
      <c r="N458" s="31">
        <v>0</v>
      </c>
      <c r="O458" s="31">
        <v>0</v>
      </c>
      <c r="P458" s="33">
        <f t="shared" si="58"/>
        <v>0</v>
      </c>
      <c r="Q458" s="33">
        <f t="shared" si="59"/>
        <v>0</v>
      </c>
    </row>
    <row r="459" spans="1:17" ht="33" customHeight="1" x14ac:dyDescent="0.25">
      <c r="A459" s="25" t="s">
        <v>36</v>
      </c>
      <c r="B459" s="6" t="s">
        <v>711</v>
      </c>
      <c r="C459" s="24" t="s">
        <v>81</v>
      </c>
      <c r="D459" s="38" t="s">
        <v>155</v>
      </c>
      <c r="E459" s="38" t="s">
        <v>155</v>
      </c>
      <c r="F459" s="38" t="s">
        <v>155</v>
      </c>
      <c r="G459" s="38" t="s">
        <v>155</v>
      </c>
      <c r="H459" s="38" t="s">
        <v>155</v>
      </c>
      <c r="I459" s="38" t="s">
        <v>155</v>
      </c>
      <c r="J459" s="38" t="s">
        <v>155</v>
      </c>
      <c r="K459" s="38" t="s">
        <v>155</v>
      </c>
      <c r="L459" s="38" t="s">
        <v>155</v>
      </c>
      <c r="M459" s="38" t="s">
        <v>155</v>
      </c>
      <c r="N459" s="38" t="s">
        <v>155</v>
      </c>
      <c r="O459" s="38" t="s">
        <v>155</v>
      </c>
      <c r="P459" s="38" t="s">
        <v>155</v>
      </c>
      <c r="Q459" s="38" t="s">
        <v>155</v>
      </c>
    </row>
    <row r="460" spans="1:17" x14ac:dyDescent="0.25">
      <c r="A460" s="25" t="s">
        <v>398</v>
      </c>
      <c r="B460" s="1" t="s">
        <v>506</v>
      </c>
      <c r="C460" s="22" t="s">
        <v>313</v>
      </c>
      <c r="D460" s="31">
        <v>0</v>
      </c>
      <c r="E460" s="31">
        <v>0</v>
      </c>
      <c r="F460" s="31">
        <v>0</v>
      </c>
      <c r="G460" s="31">
        <v>0</v>
      </c>
      <c r="H460" s="31">
        <v>0</v>
      </c>
      <c r="I460" s="31">
        <v>0</v>
      </c>
      <c r="J460" s="31">
        <v>0</v>
      </c>
      <c r="K460" s="31">
        <v>0</v>
      </c>
      <c r="L460" s="31">
        <v>0</v>
      </c>
      <c r="M460" s="31">
        <v>0</v>
      </c>
      <c r="N460" s="31">
        <v>0</v>
      </c>
      <c r="O460" s="31">
        <v>0</v>
      </c>
      <c r="P460" s="33">
        <f t="shared" ref="P460:P463" si="60">H460+J460+L460+N460</f>
        <v>0</v>
      </c>
      <c r="Q460" s="33">
        <f t="shared" ref="Q460:Q463" si="61">I460+K460+M460+O460</f>
        <v>0</v>
      </c>
    </row>
    <row r="461" spans="1:17" x14ac:dyDescent="0.25">
      <c r="A461" s="25" t="s">
        <v>399</v>
      </c>
      <c r="B461" s="1" t="s">
        <v>507</v>
      </c>
      <c r="C461" s="22" t="s">
        <v>313</v>
      </c>
      <c r="D461" s="31">
        <v>0</v>
      </c>
      <c r="E461" s="31">
        <v>0</v>
      </c>
      <c r="F461" s="31">
        <v>0</v>
      </c>
      <c r="G461" s="31">
        <v>0</v>
      </c>
      <c r="H461" s="31">
        <v>0</v>
      </c>
      <c r="I461" s="31">
        <v>0</v>
      </c>
      <c r="J461" s="31">
        <v>0</v>
      </c>
      <c r="K461" s="31">
        <v>0</v>
      </c>
      <c r="L461" s="31">
        <v>0</v>
      </c>
      <c r="M461" s="31">
        <v>0</v>
      </c>
      <c r="N461" s="31">
        <v>0</v>
      </c>
      <c r="O461" s="31">
        <v>0</v>
      </c>
      <c r="P461" s="33">
        <f t="shared" si="60"/>
        <v>0</v>
      </c>
      <c r="Q461" s="33">
        <f t="shared" si="61"/>
        <v>0</v>
      </c>
    </row>
    <row r="462" spans="1:17" x14ac:dyDescent="0.25">
      <c r="A462" s="25" t="s">
        <v>400</v>
      </c>
      <c r="B462" s="1" t="s">
        <v>508</v>
      </c>
      <c r="C462" s="22" t="s">
        <v>313</v>
      </c>
      <c r="D462" s="31">
        <v>0</v>
      </c>
      <c r="E462" s="31">
        <v>0</v>
      </c>
      <c r="F462" s="31">
        <v>0</v>
      </c>
      <c r="G462" s="31">
        <v>0</v>
      </c>
      <c r="H462" s="31">
        <v>0</v>
      </c>
      <c r="I462" s="31">
        <v>0</v>
      </c>
      <c r="J462" s="31">
        <v>0</v>
      </c>
      <c r="K462" s="31">
        <v>0</v>
      </c>
      <c r="L462" s="31">
        <v>0</v>
      </c>
      <c r="M462" s="31">
        <v>0</v>
      </c>
      <c r="N462" s="31">
        <v>0</v>
      </c>
      <c r="O462" s="31">
        <v>0</v>
      </c>
      <c r="P462" s="33">
        <f t="shared" si="60"/>
        <v>0</v>
      </c>
      <c r="Q462" s="33">
        <f t="shared" si="61"/>
        <v>0</v>
      </c>
    </row>
    <row r="463" spans="1:17" ht="47.25" x14ac:dyDescent="0.25">
      <c r="A463" s="25" t="s">
        <v>314</v>
      </c>
      <c r="B463" s="6" t="s">
        <v>703</v>
      </c>
      <c r="C463" s="22" t="s">
        <v>313</v>
      </c>
      <c r="D463" s="31">
        <v>0</v>
      </c>
      <c r="E463" s="31">
        <v>0</v>
      </c>
      <c r="F463" s="31">
        <v>0</v>
      </c>
      <c r="G463" s="31">
        <v>0</v>
      </c>
      <c r="H463" s="31">
        <v>0</v>
      </c>
      <c r="I463" s="31">
        <v>0</v>
      </c>
      <c r="J463" s="31">
        <v>0</v>
      </c>
      <c r="K463" s="31">
        <v>0</v>
      </c>
      <c r="L463" s="31">
        <v>0</v>
      </c>
      <c r="M463" s="31">
        <v>0</v>
      </c>
      <c r="N463" s="31">
        <v>0</v>
      </c>
      <c r="O463" s="31">
        <v>0</v>
      </c>
      <c r="P463" s="33">
        <f t="shared" si="60"/>
        <v>0</v>
      </c>
      <c r="Q463" s="33">
        <f t="shared" si="61"/>
        <v>0</v>
      </c>
    </row>
  </sheetData>
  <autoFilter ref="A379:R379"/>
  <mergeCells count="31">
    <mergeCell ref="A325:Q325"/>
    <mergeCell ref="C14:C15"/>
    <mergeCell ref="F14:G14"/>
    <mergeCell ref="H14:I14"/>
    <mergeCell ref="A14:A15"/>
    <mergeCell ref="B14:B15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J14:K14"/>
    <mergeCell ref="L14:M14"/>
    <mergeCell ref="N14:O14"/>
    <mergeCell ref="A380:B380"/>
    <mergeCell ref="A375:Q376"/>
    <mergeCell ref="A377:A378"/>
    <mergeCell ref="B377:B378"/>
    <mergeCell ref="C377:C378"/>
    <mergeCell ref="F377:G377"/>
    <mergeCell ref="H377:I377"/>
    <mergeCell ref="P377:Q377"/>
    <mergeCell ref="J377:K377"/>
    <mergeCell ref="L377:M377"/>
    <mergeCell ref="N377:O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4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Худяков Александр Сергеевич</cp:lastModifiedBy>
  <cp:lastPrinted>2024-02-09T14:21:00Z</cp:lastPrinted>
  <dcterms:created xsi:type="dcterms:W3CDTF">2015-09-16T07:43:55Z</dcterms:created>
  <dcterms:modified xsi:type="dcterms:W3CDTF">2024-06-18T13:47:06Z</dcterms:modified>
</cp:coreProperties>
</file>