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W:\Инвестпрограммы\!Тульская обл\1. Постановление @504-р от 04.10.2021 (2022-2026)\3. Тульская область корректировка 2022-2026 (2024г)\Паспорта ИПР\О_ОНМ25_1\"/>
    </mc:Choice>
  </mc:AlternateContent>
  <bookViews>
    <workbookView xWindow="1605" yWindow="885" windowWidth="24240" windowHeight="13065" tabRatio="941"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25" r:id="rId5"/>
    <sheet name="3.4. паспорт надежность" sheetId="17" r:id="rId6"/>
    <sheet name="4. паспорт бюджет" sheetId="10" r:id="rId7"/>
    <sheet name="5. анализ эконом эфф" sheetId="26" r:id="rId8"/>
    <sheet name="6.1. Паспорт сетевой график" sheetId="16" r:id="rId9"/>
    <sheet name="6.2 Паспорт фин осв ввод" sheetId="27" r:id="rId10"/>
    <sheet name="7. Паспорт отчет о закупке" sheetId="5" r:id="rId11"/>
    <sheet name="8. Общие сведения" sheetId="22" r:id="rId12"/>
    <sheet name="Анализ эконом эффективности" sheetId="23" state="hidden" r:id="rId13"/>
    <sheet name="6.2. Паспорт фин осв ввод" sheetId="15" state="hidden" r:id="rId14"/>
  </sheets>
  <externalReferences>
    <externalReference r:id="rId15"/>
    <externalReference r:id="rId16"/>
  </externalReferences>
  <definedNames>
    <definedName name="_xlnm._FilterDatabase" localSheetId="9" hidden="1">'6.2 Паспорт фин осв ввод'!$A$23:$AJ$64</definedName>
    <definedName name="T1C24">'[1]1. Местоположение'!$C$48</definedName>
    <definedName name="T1C25">'[1]1. Местоположение'!$C$49</definedName>
    <definedName name="T1Titul">'[1]1. Местоположение'!$A$15</definedName>
    <definedName name="T8R27">'[2]8. Общие сведения'!$B$27</definedName>
    <definedName name="T8R38">'[2]8. Общие сведения'!$B$38</definedName>
    <definedName name="T8R53">'[2]8. Общие сведения'!$B$53</definedName>
    <definedName name="T8R55">'[2]8. Общие сведения'!$B$55</definedName>
    <definedName name="_xlnm.Print_Titles" localSheetId="0">'1. паспорт местоположение'!$18:$18</definedName>
    <definedName name="_xlnm.Print_Titles" localSheetId="1">'2. паспорт  ТП'!$21:$21</definedName>
    <definedName name="_xlnm.Print_Titles" localSheetId="4">'3.3 паспорт описание'!$21:$21</definedName>
    <definedName name="_xlnm.Print_Titles" localSheetId="6">'4. паспорт бюджет'!$21:$21</definedName>
    <definedName name="_xlnm.Print_Area" localSheetId="0">'1. паспорт местоположение'!$A$1:$C$45</definedName>
    <definedName name="_xlnm.Print_Area" localSheetId="1">'2. паспорт  ТП'!$A$1:$S$22</definedName>
    <definedName name="_xlnm.Print_Area" localSheetId="2">'3.1. паспорт Техсостояние ПС'!$A$2:$T$39</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 бюджет'!$A$1:$O$22</definedName>
    <definedName name="_xlnm.Print_Area" localSheetId="8">'6.1. Паспорт сетевой график'!$A$1:$L$54</definedName>
    <definedName name="_xlnm.Print_Area" localSheetId="9">'6.2 Паспорт фин осв ввод'!$A$1:$AG$64</definedName>
    <definedName name="_xlnm.Print_Area" localSheetId="13">'6.2. Паспорт фин осв ввод'!$A$1:$AC$64</definedName>
  </definedNames>
  <calcPr calcId="152511"/>
</workbook>
</file>

<file path=xl/calcChain.xml><?xml version="1.0" encoding="utf-8"?>
<calcChain xmlns="http://schemas.openxmlformats.org/spreadsheetml/2006/main">
  <c r="A5" i="26" l="1"/>
  <c r="A4" i="27" l="1"/>
  <c r="F52" i="27"/>
  <c r="F57" i="27"/>
  <c r="F50" i="27"/>
  <c r="F33" i="27"/>
  <c r="F27" i="27"/>
  <c r="AD30" i="27"/>
  <c r="AB30" i="27"/>
  <c r="AD24" i="27"/>
  <c r="AB24" i="27"/>
  <c r="C45" i="7"/>
  <c r="C44" i="7"/>
  <c r="W52" i="27" l="1"/>
  <c r="V57" i="27"/>
  <c r="D52" i="27"/>
  <c r="V52" i="27" s="1"/>
  <c r="W30" i="27"/>
  <c r="D33" i="27"/>
  <c r="V33" i="27" s="1"/>
  <c r="W24" i="27"/>
  <c r="F64" i="27"/>
  <c r="F63" i="27"/>
  <c r="F62" i="27"/>
  <c r="F61" i="27"/>
  <c r="F60" i="27"/>
  <c r="F58" i="27"/>
  <c r="F56" i="27"/>
  <c r="F55" i="27"/>
  <c r="F54" i="27"/>
  <c r="F53" i="27"/>
  <c r="F49" i="27"/>
  <c r="F48" i="27"/>
  <c r="F47" i="27"/>
  <c r="F46" i="27"/>
  <c r="F45" i="27"/>
  <c r="F44" i="27"/>
  <c r="F42" i="27"/>
  <c r="F41" i="27"/>
  <c r="F40" i="27"/>
  <c r="F39" i="27"/>
  <c r="F38" i="27"/>
  <c r="F37" i="27"/>
  <c r="F36" i="27"/>
  <c r="F34" i="27"/>
  <c r="F32" i="27"/>
  <c r="F31" i="27"/>
  <c r="F26" i="27"/>
  <c r="F25" i="27"/>
  <c r="F24" i="27"/>
  <c r="D27" i="27"/>
  <c r="V27" i="27" s="1"/>
  <c r="AK25" i="26"/>
  <c r="F30" i="27" l="1"/>
  <c r="A5" i="25"/>
  <c r="K52" i="27" l="1"/>
  <c r="I52" i="27"/>
  <c r="H52" i="27"/>
  <c r="K30" i="27" l="1"/>
  <c r="H33" i="27"/>
  <c r="O24" i="27" l="1"/>
  <c r="I24" i="27"/>
  <c r="AG64" i="27" l="1"/>
  <c r="AF64" i="27"/>
  <c r="E64" i="27"/>
  <c r="AG63" i="27"/>
  <c r="AF63" i="27"/>
  <c r="E63" i="27"/>
  <c r="AG62" i="27"/>
  <c r="AF62" i="27"/>
  <c r="E62" i="27"/>
  <c r="AG61" i="27"/>
  <c r="AF61" i="27"/>
  <c r="E61" i="27"/>
  <c r="AG60" i="27"/>
  <c r="AF60" i="27"/>
  <c r="E60" i="27"/>
  <c r="AG58" i="27"/>
  <c r="AF58" i="27"/>
  <c r="E58" i="27"/>
  <c r="AG57" i="27"/>
  <c r="AF57" i="27"/>
  <c r="AG56" i="27"/>
  <c r="AF56" i="27"/>
  <c r="E56" i="27"/>
  <c r="AG55" i="27"/>
  <c r="AF55" i="27"/>
  <c r="E55" i="27"/>
  <c r="AG54" i="27"/>
  <c r="AF54" i="27"/>
  <c r="E54" i="27"/>
  <c r="AG53" i="27"/>
  <c r="AF53" i="27"/>
  <c r="E53" i="27"/>
  <c r="AG52" i="27"/>
  <c r="AF52" i="27"/>
  <c r="AG50" i="27"/>
  <c r="AF50" i="27"/>
  <c r="AG49" i="27"/>
  <c r="AF49" i="27"/>
  <c r="E49" i="27"/>
  <c r="AG48" i="27"/>
  <c r="AF48" i="27"/>
  <c r="E48" i="27"/>
  <c r="AG47" i="27"/>
  <c r="AF47" i="27"/>
  <c r="E47" i="27"/>
  <c r="AG46" i="27"/>
  <c r="AF46" i="27"/>
  <c r="E46" i="27"/>
  <c r="AG45" i="27"/>
  <c r="AF45" i="27"/>
  <c r="E45" i="27"/>
  <c r="AG44" i="27"/>
  <c r="AF44" i="27"/>
  <c r="E44" i="27"/>
  <c r="AG42" i="27"/>
  <c r="AF42" i="27"/>
  <c r="E42" i="27"/>
  <c r="AG41" i="27"/>
  <c r="AF41" i="27"/>
  <c r="E41" i="27"/>
  <c r="AG40" i="27"/>
  <c r="AF40" i="27"/>
  <c r="E40" i="27"/>
  <c r="AG39" i="27"/>
  <c r="AF39" i="27"/>
  <c r="E39" i="27"/>
  <c r="AG38" i="27"/>
  <c r="AF38" i="27"/>
  <c r="E38" i="27"/>
  <c r="AG37" i="27"/>
  <c r="AF37" i="27"/>
  <c r="E37" i="27"/>
  <c r="AG36" i="27"/>
  <c r="AF36" i="27"/>
  <c r="E36" i="27"/>
  <c r="AG34" i="27"/>
  <c r="AF34" i="27"/>
  <c r="E34" i="27"/>
  <c r="AG33" i="27"/>
  <c r="AF33" i="27"/>
  <c r="AG32" i="27"/>
  <c r="AF32" i="27"/>
  <c r="E32" i="27"/>
  <c r="AG31" i="27"/>
  <c r="AF31" i="27"/>
  <c r="E31" i="27"/>
  <c r="Z30" i="27"/>
  <c r="X30" i="27"/>
  <c r="V30" i="27"/>
  <c r="T30" i="27"/>
  <c r="R30" i="27"/>
  <c r="P30" i="27"/>
  <c r="N30" i="27"/>
  <c r="L30" i="27"/>
  <c r="J30" i="27"/>
  <c r="H30" i="27"/>
  <c r="G30" i="27"/>
  <c r="D30" i="27"/>
  <c r="C30" i="27"/>
  <c r="AF29" i="27"/>
  <c r="AG28" i="27"/>
  <c r="AF28" i="27"/>
  <c r="AG27" i="27"/>
  <c r="AF27" i="27"/>
  <c r="AG26" i="27"/>
  <c r="AF26" i="27"/>
  <c r="E26" i="27"/>
  <c r="AG25" i="27"/>
  <c r="AF25" i="27"/>
  <c r="E25" i="27"/>
  <c r="Z24" i="27"/>
  <c r="X24" i="27"/>
  <c r="V24" i="27"/>
  <c r="T24" i="27"/>
  <c r="R24" i="27"/>
  <c r="P24" i="27"/>
  <c r="N24" i="27"/>
  <c r="L24" i="27"/>
  <c r="J24" i="27"/>
  <c r="H24" i="27"/>
  <c r="D24" i="27"/>
  <c r="C24" i="27"/>
  <c r="E24" i="27" l="1"/>
  <c r="AG30" i="27"/>
  <c r="AF24" i="27"/>
  <c r="AF30" i="27"/>
  <c r="AG24" i="27"/>
  <c r="E30" i="27"/>
  <c r="A9" i="25" l="1"/>
  <c r="A20" i="7" l="1"/>
  <c r="A22" i="7" s="1"/>
  <c r="A23" i="7" s="1"/>
  <c r="A24" i="7" s="1"/>
  <c r="A25" i="7" s="1"/>
  <c r="A26" i="7" s="1"/>
  <c r="A27" i="7" s="1"/>
  <c r="A28" i="7" s="1"/>
  <c r="A29" i="7" s="1"/>
  <c r="A30" i="7" s="1"/>
  <c r="A31" i="7" s="1"/>
  <c r="A32" i="7" s="1"/>
  <c r="A33" i="7" s="1"/>
  <c r="A34" i="7" s="1"/>
  <c r="A35" i="7" s="1"/>
  <c r="A37" i="7" s="1"/>
  <c r="A38" i="7" s="1"/>
  <c r="A39" i="7" s="1"/>
  <c r="A40" i="7" s="1"/>
  <c r="A41" i="7" s="1"/>
  <c r="A42" i="7" s="1"/>
  <c r="A43" i="7" s="1"/>
  <c r="A44" i="7" s="1"/>
  <c r="A45" i="7" s="1"/>
  <c r="A5" i="5" l="1"/>
  <c r="A5" i="14"/>
  <c r="A3" i="13"/>
  <c r="A4" i="12"/>
  <c r="B45" i="22"/>
  <c r="A4" i="17"/>
  <c r="B46" i="22" l="1"/>
  <c r="B43" i="22"/>
  <c r="A12" i="7"/>
  <c r="A15" i="25" s="1"/>
  <c r="A5" i="22" l="1"/>
  <c r="A15" i="23" l="1"/>
  <c r="G28" i="23" l="1"/>
  <c r="C124" i="23" l="1"/>
  <c r="C37" i="23"/>
  <c r="C125" i="23" l="1"/>
  <c r="C126" i="23" s="1"/>
  <c r="C128" i="23" s="1"/>
  <c r="E118" i="23"/>
  <c r="D118" i="23"/>
  <c r="E113" i="23"/>
  <c r="D125" i="23" l="1"/>
  <c r="D126" i="23" s="1"/>
  <c r="D128" i="23" s="1"/>
  <c r="E125" i="23"/>
  <c r="J118" i="23"/>
  <c r="K118" i="23"/>
  <c r="L118" i="23"/>
  <c r="M118" i="23"/>
  <c r="N118" i="23"/>
  <c r="O118" i="23"/>
  <c r="P118" i="23"/>
  <c r="Q118" i="23"/>
  <c r="R118" i="23"/>
  <c r="S118" i="23"/>
  <c r="F118" i="23"/>
  <c r="G118" i="23"/>
  <c r="H118" i="23"/>
  <c r="I118" i="23"/>
  <c r="G81" i="23"/>
  <c r="F113" i="23"/>
  <c r="G113" i="23" s="1"/>
  <c r="H113" i="23" s="1"/>
  <c r="I113" i="23" s="1"/>
  <c r="J113" i="23" s="1"/>
  <c r="K113" i="23" s="1"/>
  <c r="L113" i="23" s="1"/>
  <c r="M113" i="23" s="1"/>
  <c r="N113" i="23" s="1"/>
  <c r="O113" i="23" s="1"/>
  <c r="P113" i="23" s="1"/>
  <c r="Q113" i="23" s="1"/>
  <c r="R113" i="23" s="1"/>
  <c r="S113" i="23" s="1"/>
  <c r="T113" i="23" s="1"/>
  <c r="U113" i="23" s="1"/>
  <c r="V113" i="23" s="1"/>
  <c r="W113" i="23" s="1"/>
  <c r="X113" i="23" s="1"/>
  <c r="Y113" i="23" s="1"/>
  <c r="Z113" i="23" s="1"/>
  <c r="AA113" i="23" s="1"/>
  <c r="D111" i="23"/>
  <c r="E111" i="23" s="1"/>
  <c r="F111" i="23" s="1"/>
  <c r="G111" i="23" s="1"/>
  <c r="H111" i="23" s="1"/>
  <c r="I111" i="23" s="1"/>
  <c r="J111" i="23" s="1"/>
  <c r="K111" i="23" s="1"/>
  <c r="L111" i="23" s="1"/>
  <c r="M111" i="23" s="1"/>
  <c r="N111" i="23" s="1"/>
  <c r="O111" i="23" s="1"/>
  <c r="P111" i="23" s="1"/>
  <c r="Q111" i="23" s="1"/>
  <c r="R111" i="23" s="1"/>
  <c r="S111" i="23" s="1"/>
  <c r="T111" i="23" s="1"/>
  <c r="U111" i="23" s="1"/>
  <c r="V111" i="23" s="1"/>
  <c r="W111" i="23" s="1"/>
  <c r="X111" i="23" s="1"/>
  <c r="Y111" i="23" s="1"/>
  <c r="Z111" i="23" s="1"/>
  <c r="AA111" i="23" s="1"/>
  <c r="B123" i="23" l="1"/>
  <c r="B132" i="23" s="1"/>
  <c r="C132" i="23" s="1"/>
  <c r="D132" i="23" s="1"/>
  <c r="E132" i="23" s="1"/>
  <c r="F132" i="23" s="1"/>
  <c r="G132" i="23" s="1"/>
  <c r="H132" i="23" s="1"/>
  <c r="I132" i="23" s="1"/>
  <c r="J132" i="23" s="1"/>
  <c r="K132" i="23" s="1"/>
  <c r="L132" i="23" s="1"/>
  <c r="M132" i="23" s="1"/>
  <c r="N132" i="23" s="1"/>
  <c r="O132" i="23" s="1"/>
  <c r="P132" i="23" s="1"/>
  <c r="Q132" i="23" s="1"/>
  <c r="R132" i="23" s="1"/>
  <c r="S132" i="23" s="1"/>
  <c r="T132" i="23" s="1"/>
  <c r="U132" i="23" s="1"/>
  <c r="V132" i="23" s="1"/>
  <c r="W132" i="23" s="1"/>
  <c r="X132" i="23" s="1"/>
  <c r="Y132" i="23" s="1"/>
  <c r="Z132" i="23" s="1"/>
  <c r="AA132" i="23" s="1"/>
  <c r="B122" i="23"/>
  <c r="B131" i="23" s="1"/>
  <c r="C131" i="23" s="1"/>
  <c r="D131" i="23" s="1"/>
  <c r="E131" i="23" s="1"/>
  <c r="F131" i="23" s="1"/>
  <c r="G131" i="23" s="1"/>
  <c r="H131" i="23" s="1"/>
  <c r="I131" i="23" s="1"/>
  <c r="J131" i="23" s="1"/>
  <c r="K131" i="23" s="1"/>
  <c r="L131" i="23" s="1"/>
  <c r="M131" i="23" s="1"/>
  <c r="N131" i="23" s="1"/>
  <c r="O131" i="23" s="1"/>
  <c r="P131" i="23" s="1"/>
  <c r="Q131" i="23" s="1"/>
  <c r="R131" i="23" s="1"/>
  <c r="S131" i="23" s="1"/>
  <c r="T131" i="23" s="1"/>
  <c r="U131" i="23" s="1"/>
  <c r="V131" i="23" s="1"/>
  <c r="W131" i="23" s="1"/>
  <c r="X131" i="23" s="1"/>
  <c r="Y131" i="23" s="1"/>
  <c r="Z131" i="23" s="1"/>
  <c r="AA131" i="23" s="1"/>
  <c r="C108" i="23"/>
  <c r="D108" i="23" s="1"/>
  <c r="E108" i="23" s="1"/>
  <c r="F108" i="23" s="1"/>
  <c r="G108" i="23" s="1"/>
  <c r="H108" i="23" s="1"/>
  <c r="I108" i="23" s="1"/>
  <c r="J108" i="23" s="1"/>
  <c r="K108" i="23" s="1"/>
  <c r="L108" i="23" s="1"/>
  <c r="M108" i="23" s="1"/>
  <c r="N108" i="23" s="1"/>
  <c r="O108" i="23" s="1"/>
  <c r="P108" i="23" s="1"/>
  <c r="Q108" i="23" s="1"/>
  <c r="R108" i="23" s="1"/>
  <c r="S108" i="23" s="1"/>
  <c r="T108" i="23" s="1"/>
  <c r="U108" i="23" s="1"/>
  <c r="V108" i="23" s="1"/>
  <c r="W108" i="23" s="1"/>
  <c r="X108" i="23" s="1"/>
  <c r="Y108" i="23" s="1"/>
  <c r="Z108" i="23" s="1"/>
  <c r="AA108" i="23" s="1"/>
  <c r="AA126" i="23"/>
  <c r="AA128" i="23" s="1"/>
  <c r="Z126" i="23"/>
  <c r="Z128" i="23" s="1"/>
  <c r="Y126" i="23"/>
  <c r="Y128" i="23" s="1"/>
  <c r="X126" i="23"/>
  <c r="X128" i="23" s="1"/>
  <c r="W126" i="23"/>
  <c r="W128" i="23" s="1"/>
  <c r="V126" i="23"/>
  <c r="V128" i="23" s="1"/>
  <c r="U126" i="23"/>
  <c r="U128" i="23" s="1"/>
  <c r="T126" i="23"/>
  <c r="T128" i="23" s="1"/>
  <c r="S126" i="23"/>
  <c r="S128" i="23" s="1"/>
  <c r="R126" i="23"/>
  <c r="R128" i="23" s="1"/>
  <c r="Q126" i="23"/>
  <c r="Q128" i="23" s="1"/>
  <c r="P126" i="23"/>
  <c r="P128" i="23" s="1"/>
  <c r="O126" i="23"/>
  <c r="O128" i="23" s="1"/>
  <c r="N126" i="23"/>
  <c r="N128" i="23" s="1"/>
  <c r="M126" i="23"/>
  <c r="M128" i="23" s="1"/>
  <c r="L126" i="23"/>
  <c r="L128" i="23" s="1"/>
  <c r="K126" i="23"/>
  <c r="K128" i="23" s="1"/>
  <c r="J126" i="23"/>
  <c r="J128" i="23" s="1"/>
  <c r="I126" i="23"/>
  <c r="I128" i="23" s="1"/>
  <c r="H126" i="23"/>
  <c r="H128" i="23" s="1"/>
  <c r="G126" i="23"/>
  <c r="G128" i="23" s="1"/>
  <c r="F126" i="23"/>
  <c r="F128" i="23" s="1"/>
  <c r="E126" i="23"/>
  <c r="E128" i="23" s="1"/>
  <c r="B125" i="23"/>
  <c r="B124" i="23"/>
  <c r="C118" i="23" s="1"/>
  <c r="AA118" i="23"/>
  <c r="Z118" i="23"/>
  <c r="Y118" i="23"/>
  <c r="X118" i="23"/>
  <c r="W118" i="23"/>
  <c r="V118" i="23"/>
  <c r="U118" i="23"/>
  <c r="T118" i="23"/>
  <c r="B116" i="23"/>
  <c r="C115" i="23"/>
  <c r="D114" i="23"/>
  <c r="D112" i="23" s="1"/>
  <c r="C114" i="23"/>
  <c r="C112" i="23" s="1"/>
  <c r="C110" i="23"/>
  <c r="C109" i="23"/>
  <c r="D109" i="23" s="1"/>
  <c r="E109" i="23" s="1"/>
  <c r="F109" i="23" s="1"/>
  <c r="G109" i="23" s="1"/>
  <c r="H109" i="23" s="1"/>
  <c r="I109" i="23" s="1"/>
  <c r="J109" i="23" s="1"/>
  <c r="K109" i="23" s="1"/>
  <c r="L109" i="23" s="1"/>
  <c r="M109" i="23" s="1"/>
  <c r="N109" i="23" s="1"/>
  <c r="O109" i="23" s="1"/>
  <c r="P109" i="23" s="1"/>
  <c r="Q109" i="23" s="1"/>
  <c r="R109" i="23" s="1"/>
  <c r="S109" i="23" s="1"/>
  <c r="T109" i="23" s="1"/>
  <c r="U109" i="23" s="1"/>
  <c r="V109" i="23" s="1"/>
  <c r="W109" i="23" s="1"/>
  <c r="X109" i="23" s="1"/>
  <c r="Y109" i="23" s="1"/>
  <c r="Z109" i="23" s="1"/>
  <c r="AA109" i="23" s="1"/>
  <c r="H61" i="23"/>
  <c r="I60" i="23"/>
  <c r="J60" i="23" s="1"/>
  <c r="C116" i="23" l="1"/>
  <c r="C122" i="23"/>
  <c r="C127" i="23" s="1"/>
  <c r="I61" i="23"/>
  <c r="K60" i="23"/>
  <c r="K61" i="23" s="1"/>
  <c r="J61" i="23"/>
  <c r="C123" i="23"/>
  <c r="D123" i="23" s="1"/>
  <c r="E123" i="23" s="1"/>
  <c r="F123" i="23" s="1"/>
  <c r="G123" i="23" s="1"/>
  <c r="H123" i="23" s="1"/>
  <c r="I123" i="23" s="1"/>
  <c r="J123" i="23" s="1"/>
  <c r="K123" i="23" s="1"/>
  <c r="L123" i="23" s="1"/>
  <c r="M123" i="23" s="1"/>
  <c r="N123" i="23" s="1"/>
  <c r="O123" i="23" s="1"/>
  <c r="P123" i="23" s="1"/>
  <c r="Q123" i="23" s="1"/>
  <c r="R123" i="23" s="1"/>
  <c r="S123" i="23" s="1"/>
  <c r="T123" i="23" s="1"/>
  <c r="U123" i="23" s="1"/>
  <c r="V123" i="23" s="1"/>
  <c r="W123" i="23" s="1"/>
  <c r="X123" i="23" s="1"/>
  <c r="Y123" i="23" s="1"/>
  <c r="Z123" i="23" s="1"/>
  <c r="AA123" i="23" s="1"/>
  <c r="B117" i="23"/>
  <c r="B119" i="23" s="1"/>
  <c r="D110" i="23"/>
  <c r="H81" i="23" s="1"/>
  <c r="I81" i="23" s="1"/>
  <c r="D122" i="23"/>
  <c r="B127" i="23"/>
  <c r="B126" i="23"/>
  <c r="B128" i="23" s="1"/>
  <c r="L60" i="23" l="1"/>
  <c r="B133" i="23"/>
  <c r="B134" i="23" s="1"/>
  <c r="B135" i="23"/>
  <c r="L61" i="23"/>
  <c r="M60" i="23"/>
  <c r="M61" i="23" s="1"/>
  <c r="E110" i="23"/>
  <c r="E122" i="23"/>
  <c r="D127" i="23"/>
  <c r="C117" i="23"/>
  <c r="C119" i="23" s="1"/>
  <c r="C133" i="23" l="1"/>
  <c r="C135" i="23" s="1"/>
  <c r="C136" i="23" s="1"/>
  <c r="C134" i="23"/>
  <c r="B136" i="23"/>
  <c r="E127" i="23"/>
  <c r="F122" i="23"/>
  <c r="F110" i="23"/>
  <c r="F127" i="23" l="1"/>
  <c r="G122" i="23"/>
  <c r="G110" i="23"/>
  <c r="G127" i="23" l="1"/>
  <c r="H122" i="23"/>
  <c r="H110" i="23"/>
  <c r="I122" i="23" l="1"/>
  <c r="H127" i="23"/>
  <c r="I110" i="23"/>
  <c r="J110" i="23" l="1"/>
  <c r="I127" i="23"/>
  <c r="J122" i="23"/>
  <c r="J127" i="23" l="1"/>
  <c r="K122" i="23"/>
  <c r="K110" i="23"/>
  <c r="K127" i="23" l="1"/>
  <c r="L122" i="23"/>
  <c r="L110" i="23"/>
  <c r="M122" i="23" l="1"/>
  <c r="L127" i="23"/>
  <c r="M110" i="23"/>
  <c r="N110" i="23" l="1"/>
  <c r="M127" i="23"/>
  <c r="N122" i="23"/>
  <c r="N127" i="23" l="1"/>
  <c r="O122" i="23"/>
  <c r="O110" i="23"/>
  <c r="O127" i="23" l="1"/>
  <c r="P122" i="23"/>
  <c r="P110" i="23"/>
  <c r="Q122" i="23" l="1"/>
  <c r="P127" i="23"/>
  <c r="Q110" i="23"/>
  <c r="Q127" i="23" l="1"/>
  <c r="R122" i="23"/>
  <c r="R110" i="23"/>
  <c r="R127" i="23" l="1"/>
  <c r="S122" i="23"/>
  <c r="S110" i="23"/>
  <c r="T110" i="23" l="1"/>
  <c r="S127" i="23"/>
  <c r="T122" i="23"/>
  <c r="U122" i="23" l="1"/>
  <c r="T127" i="23"/>
  <c r="U110" i="23"/>
  <c r="V110" i="23" l="1"/>
  <c r="U127" i="23"/>
  <c r="V122" i="23"/>
  <c r="W110" i="23" l="1"/>
  <c r="V127" i="23"/>
  <c r="W122" i="23"/>
  <c r="X110" i="23" l="1"/>
  <c r="W127" i="23"/>
  <c r="X122" i="23"/>
  <c r="Y122" i="23" l="1"/>
  <c r="X127" i="23"/>
  <c r="Y110" i="23"/>
  <c r="Y127" i="23" l="1"/>
  <c r="Z122" i="23"/>
  <c r="AA110" i="23"/>
  <c r="Z110" i="23"/>
  <c r="Z127" i="23" l="1"/>
  <c r="AA122" i="23"/>
  <c r="AA127" i="23" s="1"/>
  <c r="G29" i="23" l="1"/>
  <c r="G26" i="23" l="1"/>
  <c r="G65" i="23"/>
  <c r="G78" i="23" l="1"/>
  <c r="G75" i="23"/>
  <c r="G73" i="23" l="1"/>
  <c r="G83" i="23" s="1"/>
  <c r="G64" i="23"/>
  <c r="G70" i="23" s="1"/>
  <c r="G94" i="23" l="1"/>
  <c r="G85" i="23"/>
  <c r="H43" i="23"/>
  <c r="H47" i="23" l="1"/>
  <c r="I43" i="23"/>
  <c r="J43" i="23" s="1"/>
  <c r="K43" i="23" s="1"/>
  <c r="H44" i="23"/>
  <c r="D115" i="23" s="1"/>
  <c r="D116" i="23" s="1"/>
  <c r="D117" i="23" s="1"/>
  <c r="D119" i="23" s="1"/>
  <c r="D133" i="23" s="1"/>
  <c r="D137" i="23" l="1"/>
  <c r="D134" i="23"/>
  <c r="D135" i="23"/>
  <c r="H75" i="23"/>
  <c r="B28" i="23"/>
  <c r="D138" i="23" l="1"/>
  <c r="D136" i="23"/>
  <c r="B29" i="23"/>
  <c r="G89" i="23" l="1"/>
  <c r="H68" i="23"/>
  <c r="G24" i="23"/>
  <c r="B26" i="23"/>
  <c r="L43" i="23"/>
  <c r="M43" i="23" s="1"/>
  <c r="M94" i="23"/>
  <c r="L94" i="23"/>
  <c r="K94" i="23"/>
  <c r="J94" i="23"/>
  <c r="I94" i="23"/>
  <c r="H94" i="23"/>
  <c r="F94" i="23"/>
  <c r="E94" i="23"/>
  <c r="D94" i="23"/>
  <c r="E89" i="23"/>
  <c r="E86" i="23"/>
  <c r="E90" i="23" s="1"/>
  <c r="E97" i="23" s="1"/>
  <c r="E85" i="23"/>
  <c r="M89" i="23"/>
  <c r="M97" i="23" s="1"/>
  <c r="L89" i="23"/>
  <c r="L97" i="23" s="1"/>
  <c r="K89" i="23"/>
  <c r="K97" i="23" s="1"/>
  <c r="J89" i="23"/>
  <c r="J97" i="23" s="1"/>
  <c r="I89" i="23"/>
  <c r="I97" i="23" s="1"/>
  <c r="H89" i="23"/>
  <c r="H97" i="23" s="1"/>
  <c r="F89" i="23"/>
  <c r="F97" i="23" s="1"/>
  <c r="B24" i="23" l="1"/>
  <c r="H70" i="23"/>
  <c r="G97" i="23"/>
  <c r="B97" i="23" s="1"/>
  <c r="I44" i="23"/>
  <c r="E115" i="23" s="1"/>
  <c r="H48" i="23"/>
  <c r="H49" i="23" s="1"/>
  <c r="H51" i="23" s="1"/>
  <c r="E114" i="23" s="1"/>
  <c r="E112" i="23" s="1"/>
  <c r="H45" i="23"/>
  <c r="B89" i="23"/>
  <c r="E88" i="23"/>
  <c r="E91" i="23" s="1"/>
  <c r="E98" i="23" s="1"/>
  <c r="E96" i="23" s="1"/>
  <c r="E99" i="23" s="1"/>
  <c r="J44" i="23" l="1"/>
  <c r="F115" i="23" s="1"/>
  <c r="E116" i="23"/>
  <c r="I45" i="23"/>
  <c r="J45" i="23" s="1"/>
  <c r="B77" i="23"/>
  <c r="B76" i="23"/>
  <c r="B74" i="23"/>
  <c r="B70" i="23"/>
  <c r="B68" i="23"/>
  <c r="B65" i="23"/>
  <c r="B64" i="23"/>
  <c r="J75" i="23"/>
  <c r="I75" i="23"/>
  <c r="F83" i="23"/>
  <c r="E117" i="23" l="1"/>
  <c r="E119" i="23" s="1"/>
  <c r="E133" i="23" s="1"/>
  <c r="J81" i="23"/>
  <c r="K81" i="23" s="1"/>
  <c r="L81" i="23" s="1"/>
  <c r="M81" i="23" s="1"/>
  <c r="K44" i="23"/>
  <c r="G115" i="23" s="1"/>
  <c r="F84" i="23"/>
  <c r="G84" i="23" s="1"/>
  <c r="F85" i="23"/>
  <c r="F86" i="23" s="1"/>
  <c r="I47" i="23"/>
  <c r="I48" i="23" s="1"/>
  <c r="J47" i="23" s="1"/>
  <c r="J48" i="23" s="1"/>
  <c r="K47" i="23" s="1"/>
  <c r="K48" i="23" s="1"/>
  <c r="L47" i="23" s="1"/>
  <c r="E137" i="23" l="1"/>
  <c r="E135" i="23"/>
  <c r="E134" i="23"/>
  <c r="L44" i="23"/>
  <c r="K75" i="23"/>
  <c r="K45" i="23"/>
  <c r="F90" i="23"/>
  <c r="F98" i="23" s="1"/>
  <c r="F96" i="23" s="1"/>
  <c r="F99" i="23" s="1"/>
  <c r="G86" i="23"/>
  <c r="G90" i="23" s="1"/>
  <c r="I49" i="23"/>
  <c r="I51" i="23" s="1"/>
  <c r="H73" i="23"/>
  <c r="H83" i="23" s="1"/>
  <c r="K49" i="23"/>
  <c r="K51" i="23" s="1"/>
  <c r="J49" i="23"/>
  <c r="J51" i="23" s="1"/>
  <c r="A5" i="23"/>
  <c r="A9" i="23"/>
  <c r="L48" i="23" l="1"/>
  <c r="L49" i="23" s="1"/>
  <c r="L51" i="23" s="1"/>
  <c r="I114" i="23" s="1"/>
  <c r="I112" i="23" s="1"/>
  <c r="H115" i="23"/>
  <c r="F88" i="23"/>
  <c r="F91" i="23" s="1"/>
  <c r="E136" i="23"/>
  <c r="M47" i="23"/>
  <c r="L45" i="23"/>
  <c r="K73" i="23"/>
  <c r="K83" i="23" s="1"/>
  <c r="K85" i="23" s="1"/>
  <c r="H114" i="23"/>
  <c r="H112" i="23" s="1"/>
  <c r="H116" i="23" s="1"/>
  <c r="I73" i="23"/>
  <c r="I83" i="23" s="1"/>
  <c r="I85" i="23" s="1"/>
  <c r="F114" i="23"/>
  <c r="F112" i="23" s="1"/>
  <c r="F116" i="23" s="1"/>
  <c r="E138" i="23"/>
  <c r="J73" i="23"/>
  <c r="J83" i="23" s="1"/>
  <c r="J85" i="23" s="1"/>
  <c r="G114" i="23"/>
  <c r="G112" i="23" s="1"/>
  <c r="G116" i="23" s="1"/>
  <c r="M44" i="23"/>
  <c r="I115" i="23" s="1"/>
  <c r="L75" i="23"/>
  <c r="L73" i="23" s="1"/>
  <c r="L83" i="23" s="1"/>
  <c r="L85" i="23" s="1"/>
  <c r="G98" i="23"/>
  <c r="G96" i="23" s="1"/>
  <c r="G99" i="23" s="1"/>
  <c r="G88" i="23"/>
  <c r="G91" i="23" s="1"/>
  <c r="H85" i="23"/>
  <c r="I116" i="23" l="1"/>
  <c r="H117" i="23"/>
  <c r="H119" i="23" s="1"/>
  <c r="H133" i="23" s="1"/>
  <c r="H135" i="23" s="1"/>
  <c r="N44" i="23"/>
  <c r="J115" i="23" s="1"/>
  <c r="M75" i="23"/>
  <c r="B75" i="23" s="1"/>
  <c r="M48" i="23"/>
  <c r="G117" i="23"/>
  <c r="G119" i="23" s="1"/>
  <c r="G133" i="23" s="1"/>
  <c r="F117" i="23"/>
  <c r="F119" i="23" s="1"/>
  <c r="F133" i="23" s="1"/>
  <c r="M45" i="23"/>
  <c r="H84" i="23"/>
  <c r="I84" i="23" s="1"/>
  <c r="G135" i="23" l="1"/>
  <c r="G137" i="23"/>
  <c r="F137" i="23"/>
  <c r="B144" i="23" s="1"/>
  <c r="B146" i="23"/>
  <c r="N45" i="23"/>
  <c r="F135" i="23"/>
  <c r="G134" i="23"/>
  <c r="H134" i="23"/>
  <c r="F134" i="23"/>
  <c r="H137" i="23"/>
  <c r="H138" i="23"/>
  <c r="M49" i="23"/>
  <c r="N47" i="23"/>
  <c r="O44" i="23"/>
  <c r="K115" i="23" s="1"/>
  <c r="I117" i="23"/>
  <c r="I119" i="23" s="1"/>
  <c r="I133" i="23" s="1"/>
  <c r="I135" i="23" s="1"/>
  <c r="B143" i="23"/>
  <c r="M79" i="23"/>
  <c r="B79" i="23" s="1"/>
  <c r="J84" i="23"/>
  <c r="K84" i="23" s="1"/>
  <c r="L84" i="23" s="1"/>
  <c r="H86" i="23"/>
  <c r="H90" i="23" s="1"/>
  <c r="O45" i="23" l="1"/>
  <c r="I134" i="23"/>
  <c r="H136" i="23"/>
  <c r="I136" i="23"/>
  <c r="G136" i="23"/>
  <c r="B142" i="23" s="1"/>
  <c r="F136" i="23"/>
  <c r="I137" i="23"/>
  <c r="I138" i="23"/>
  <c r="N48" i="23"/>
  <c r="O47" i="23" s="1"/>
  <c r="F138" i="23"/>
  <c r="B147" i="23"/>
  <c r="B78" i="23"/>
  <c r="M51" i="23"/>
  <c r="J114" i="23" s="1"/>
  <c r="J112" i="23" s="1"/>
  <c r="J116" i="23" s="1"/>
  <c r="G138" i="23"/>
  <c r="M73" i="23"/>
  <c r="P44" i="23"/>
  <c r="L115" i="23" s="1"/>
  <c r="I86" i="23"/>
  <c r="L27" i="15"/>
  <c r="H27" i="15"/>
  <c r="N49" i="23" l="1"/>
  <c r="N51" i="23" s="1"/>
  <c r="K114" i="23" s="1"/>
  <c r="K112" i="23" s="1"/>
  <c r="K116" i="23" s="1"/>
  <c r="K117" i="23" s="1"/>
  <c r="K119" i="23" s="1"/>
  <c r="K133" i="23" s="1"/>
  <c r="Q44" i="23"/>
  <c r="M115" i="23" s="1"/>
  <c r="J117" i="23"/>
  <c r="J119" i="23" s="1"/>
  <c r="J133" i="23" s="1"/>
  <c r="B145" i="23"/>
  <c r="P45" i="23"/>
  <c r="M83" i="23"/>
  <c r="B73" i="23"/>
  <c r="O48" i="23"/>
  <c r="P47" i="23" s="1"/>
  <c r="H88" i="23"/>
  <c r="H98" i="23"/>
  <c r="H96" i="23" s="1"/>
  <c r="J86" i="23"/>
  <c r="I90" i="23"/>
  <c r="C27" i="15"/>
  <c r="AB27" i="15" s="1"/>
  <c r="A8" i="17"/>
  <c r="A9" i="7"/>
  <c r="A12" i="25" s="1"/>
  <c r="A11" i="17" l="1"/>
  <c r="Q45" i="23"/>
  <c r="J135" i="23"/>
  <c r="J134" i="23"/>
  <c r="K135" i="23"/>
  <c r="K134" i="23"/>
  <c r="P48" i="23"/>
  <c r="Q47" i="23" s="1"/>
  <c r="J137" i="23"/>
  <c r="M85" i="23"/>
  <c r="B85" i="23" s="1"/>
  <c r="B83" i="23"/>
  <c r="M84" i="23"/>
  <c r="K137" i="23"/>
  <c r="O49" i="23"/>
  <c r="R44" i="23"/>
  <c r="N115" i="23" s="1"/>
  <c r="A14" i="17"/>
  <c r="A12" i="23"/>
  <c r="I98" i="23"/>
  <c r="I96" i="23" s="1"/>
  <c r="I88" i="23"/>
  <c r="K86" i="23"/>
  <c r="J90" i="23"/>
  <c r="H91" i="23"/>
  <c r="H99" i="23"/>
  <c r="A12" i="22"/>
  <c r="A11" i="12" s="1"/>
  <c r="A10" i="13" s="1"/>
  <c r="E12" i="14" s="1"/>
  <c r="A12" i="5" s="1"/>
  <c r="A9" i="22"/>
  <c r="A8" i="12" s="1"/>
  <c r="A7" i="13" s="1"/>
  <c r="E9" i="14" s="1"/>
  <c r="A9" i="5" s="1"/>
  <c r="A9" i="16"/>
  <c r="A5" i="16"/>
  <c r="A4" i="15" s="1"/>
  <c r="A8" i="15" l="1"/>
  <c r="A8" i="27"/>
  <c r="R45" i="23"/>
  <c r="P49" i="23"/>
  <c r="P51" i="23" s="1"/>
  <c r="M114" i="23" s="1"/>
  <c r="M112" i="23" s="1"/>
  <c r="M116" i="23" s="1"/>
  <c r="K138" i="23"/>
  <c r="J136" i="23"/>
  <c r="K136" i="23"/>
  <c r="J138" i="23"/>
  <c r="S44" i="23"/>
  <c r="O115" i="23" s="1"/>
  <c r="O51" i="23"/>
  <c r="L114" i="23" s="1"/>
  <c r="L112" i="23" s="1"/>
  <c r="L116" i="23" s="1"/>
  <c r="Q48" i="23"/>
  <c r="R47" i="23" s="1"/>
  <c r="I99" i="23"/>
  <c r="L86" i="23"/>
  <c r="K90" i="23"/>
  <c r="I91" i="23"/>
  <c r="J88" i="23"/>
  <c r="J98" i="23"/>
  <c r="A9" i="10"/>
  <c r="A9" i="26" s="1"/>
  <c r="A5" i="10"/>
  <c r="Q49" i="23" l="1"/>
  <c r="Q51" i="23" s="1"/>
  <c r="N114" i="23" s="1"/>
  <c r="N112" i="23" s="1"/>
  <c r="N116" i="23" s="1"/>
  <c r="L117" i="23"/>
  <c r="L119" i="23" s="1"/>
  <c r="L133" i="23" s="1"/>
  <c r="M117" i="23"/>
  <c r="M119" i="23" s="1"/>
  <c r="M133" i="23" s="1"/>
  <c r="R48" i="23"/>
  <c r="S47" i="23" s="1"/>
  <c r="T44" i="23"/>
  <c r="P115" i="23" s="1"/>
  <c r="S45" i="23"/>
  <c r="J91" i="23"/>
  <c r="M86" i="23"/>
  <c r="L90" i="23"/>
  <c r="J96" i="23"/>
  <c r="K88" i="23"/>
  <c r="K98" i="23"/>
  <c r="K96" i="23" s="1"/>
  <c r="A12" i="16"/>
  <c r="A12" i="10"/>
  <c r="A12" i="26" s="1"/>
  <c r="A11" i="15" l="1"/>
  <c r="A11" i="27"/>
  <c r="R49" i="23"/>
  <c r="C146" i="23"/>
  <c r="L135" i="23"/>
  <c r="L134" i="23"/>
  <c r="M135" i="23"/>
  <c r="M134" i="23"/>
  <c r="T45" i="23"/>
  <c r="N117" i="23"/>
  <c r="N119" i="23" s="1"/>
  <c r="N133" i="23" s="1"/>
  <c r="R51" i="23"/>
  <c r="O114" i="23" s="1"/>
  <c r="O112" i="23" s="1"/>
  <c r="O116" i="23" s="1"/>
  <c r="M137" i="23"/>
  <c r="U44" i="23"/>
  <c r="Q115" i="23" s="1"/>
  <c r="S48" i="23"/>
  <c r="T47" i="23" s="1"/>
  <c r="L137" i="23"/>
  <c r="C144" i="23" s="1"/>
  <c r="C143" i="23"/>
  <c r="L88" i="23"/>
  <c r="L98" i="23"/>
  <c r="L96" i="23" s="1"/>
  <c r="K91" i="23"/>
  <c r="J99" i="23"/>
  <c r="M90" i="23"/>
  <c r="B86" i="23"/>
  <c r="C94" i="23" s="1"/>
  <c r="A15" i="22"/>
  <c r="A15" i="16"/>
  <c r="A15" i="10"/>
  <c r="A15" i="26"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5" l="1"/>
  <c r="A14" i="27"/>
  <c r="B21" i="22"/>
  <c r="A14" i="12"/>
  <c r="A13" i="13" s="1"/>
  <c r="U45" i="23"/>
  <c r="S49" i="23"/>
  <c r="S51" i="23" s="1"/>
  <c r="P114" i="23" s="1"/>
  <c r="P112" i="23" s="1"/>
  <c r="P116" i="23" s="1"/>
  <c r="M136" i="23"/>
  <c r="N135" i="23"/>
  <c r="N136" i="23" s="1"/>
  <c r="N134" i="23"/>
  <c r="L136" i="23"/>
  <c r="C142" i="23" s="1"/>
  <c r="O117" i="23"/>
  <c r="O119" i="23" s="1"/>
  <c r="O133" i="23" s="1"/>
  <c r="L138" i="23"/>
  <c r="C145" i="23" s="1"/>
  <c r="C147" i="23"/>
  <c r="V44" i="23"/>
  <c r="R115" i="23" s="1"/>
  <c r="N137" i="23"/>
  <c r="T48" i="23"/>
  <c r="U47" i="23" s="1"/>
  <c r="M138" i="23"/>
  <c r="K99" i="23"/>
  <c r="M98" i="23"/>
  <c r="M96" i="23" s="1"/>
  <c r="B96" i="23" s="1"/>
  <c r="M88" i="23"/>
  <c r="B90" i="23"/>
  <c r="L91" i="23"/>
  <c r="E15" i="14" l="1"/>
  <c r="A15" i="5"/>
  <c r="V45" i="23"/>
  <c r="N138" i="23"/>
  <c r="O135" i="23"/>
  <c r="O136" i="23" s="1"/>
  <c r="O134" i="23"/>
  <c r="P117" i="23"/>
  <c r="P119" i="23" s="1"/>
  <c r="P133" i="23" s="1"/>
  <c r="W44" i="23"/>
  <c r="S115" i="23" s="1"/>
  <c r="U48" i="23"/>
  <c r="V47" i="23" s="1"/>
  <c r="V48" i="23" s="1"/>
  <c r="W47" i="23" s="1"/>
  <c r="O137" i="23"/>
  <c r="L99" i="23"/>
  <c r="M99" i="23" s="1"/>
  <c r="T49" i="23"/>
  <c r="B98" i="23"/>
  <c r="M91" i="23"/>
  <c r="B88" i="23"/>
  <c r="W48" i="23" l="1"/>
  <c r="X47" i="23" s="1"/>
  <c r="U49" i="23"/>
  <c r="O138" i="23"/>
  <c r="P135" i="23"/>
  <c r="P136" i="23" s="1"/>
  <c r="P134" i="23"/>
  <c r="T51" i="23"/>
  <c r="Q114" i="23" s="1"/>
  <c r="Q112" i="23" s="1"/>
  <c r="X44" i="23"/>
  <c r="U51" i="23"/>
  <c r="R114" i="23" s="1"/>
  <c r="R112" i="23" s="1"/>
  <c r="R116" i="23" s="1"/>
  <c r="P137" i="23"/>
  <c r="W45" i="23"/>
  <c r="X48" i="23" l="1"/>
  <c r="Y47" i="23" s="1"/>
  <c r="T115" i="23"/>
  <c r="P138" i="23"/>
  <c r="R117" i="23"/>
  <c r="R119" i="23" s="1"/>
  <c r="R133" i="23" s="1"/>
  <c r="Q116" i="23"/>
  <c r="V49" i="23"/>
  <c r="Y44" i="23"/>
  <c r="X45" i="23"/>
  <c r="Y48" i="23" l="1"/>
  <c r="Z47" i="23" s="1"/>
  <c r="U115" i="23"/>
  <c r="R135" i="23"/>
  <c r="X49" i="23"/>
  <c r="Y45" i="23"/>
  <c r="Q117" i="23"/>
  <c r="Z44" i="23"/>
  <c r="W49" i="23"/>
  <c r="V51" i="23"/>
  <c r="S114" i="23" s="1"/>
  <c r="S112" i="23" s="1"/>
  <c r="Z48" i="23" l="1"/>
  <c r="AA47" i="23" s="1"/>
  <c r="V115" i="23"/>
  <c r="S116" i="23"/>
  <c r="Z45" i="23"/>
  <c r="W51" i="23"/>
  <c r="AA44" i="23"/>
  <c r="X51" i="23"/>
  <c r="U114" i="23" s="1"/>
  <c r="U112" i="23" s="1"/>
  <c r="U116" i="23" s="1"/>
  <c r="Q119" i="23"/>
  <c r="Q133" i="23" s="1"/>
  <c r="AA48" i="23" l="1"/>
  <c r="AB47" i="23" s="1"/>
  <c r="W115" i="23"/>
  <c r="D143" i="23"/>
  <c r="D146" i="23"/>
  <c r="Q135" i="23"/>
  <c r="D147" i="23" s="1"/>
  <c r="Q134" i="23"/>
  <c r="R134" i="23"/>
  <c r="U117" i="23"/>
  <c r="U119" i="23" s="1"/>
  <c r="U133" i="23" s="1"/>
  <c r="U135" i="23" s="1"/>
  <c r="Y49" i="23"/>
  <c r="Y51" i="23" s="1"/>
  <c r="T114" i="23"/>
  <c r="T112" i="23" s="1"/>
  <c r="AA45" i="23"/>
  <c r="Q137" i="23"/>
  <c r="R137" i="23"/>
  <c r="AB44" i="23"/>
  <c r="S117" i="23"/>
  <c r="S119" i="23" s="1"/>
  <c r="S133" i="23" s="1"/>
  <c r="Q136" i="23" l="1"/>
  <c r="D142" i="23" s="1"/>
  <c r="R136" i="23"/>
  <c r="S135" i="23"/>
  <c r="S136" i="23" s="1"/>
  <c r="S134" i="23"/>
  <c r="Z49" i="23"/>
  <c r="T116" i="23"/>
  <c r="S137" i="23"/>
  <c r="Q138" i="23"/>
  <c r="R138" i="23"/>
  <c r="AB45" i="23"/>
  <c r="Z51" i="23"/>
  <c r="AC44" i="23"/>
  <c r="V114" i="23"/>
  <c r="V112" i="23" s="1"/>
  <c r="S138" i="23" l="1"/>
  <c r="T117" i="23"/>
  <c r="T119" i="23" s="1"/>
  <c r="T133" i="23" s="1"/>
  <c r="U137" i="23" s="1"/>
  <c r="AA49" i="23"/>
  <c r="AA51" i="23" s="1"/>
  <c r="X114" i="23" s="1"/>
  <c r="X112" i="23" s="1"/>
  <c r="W114" i="23"/>
  <c r="W112" i="23" s="1"/>
  <c r="AD44" i="23"/>
  <c r="V116" i="23"/>
  <c r="AC45" i="23"/>
  <c r="T134" i="23" l="1"/>
  <c r="T135" i="23"/>
  <c r="U136" i="23" s="1"/>
  <c r="U134" i="23"/>
  <c r="T137" i="23"/>
  <c r="V117" i="23"/>
  <c r="V119" i="23" s="1"/>
  <c r="V133" i="23" s="1"/>
  <c r="AD45" i="23"/>
  <c r="X116" i="23"/>
  <c r="AE44" i="23"/>
  <c r="AF44" i="23" s="1"/>
  <c r="AG44" i="23" s="1"/>
  <c r="AH44" i="23" s="1"/>
  <c r="AI44" i="23" s="1"/>
  <c r="AJ44" i="23" s="1"/>
  <c r="AK44" i="23" s="1"/>
  <c r="W116" i="23"/>
  <c r="AB49" i="23"/>
  <c r="T136" i="23" l="1"/>
  <c r="U138" i="23"/>
  <c r="T138" i="23"/>
  <c r="V135" i="23"/>
  <c r="V137" i="23"/>
  <c r="V134" i="23"/>
  <c r="X117" i="23"/>
  <c r="X119" i="23" s="1"/>
  <c r="X133" i="23" s="1"/>
  <c r="W117" i="23"/>
  <c r="W119" i="23" s="1"/>
  <c r="W133" i="23" s="1"/>
  <c r="AE45" i="23"/>
  <c r="AF45" i="23" s="1"/>
  <c r="AG45" i="23" s="1"/>
  <c r="AH45" i="23" s="1"/>
  <c r="AI45" i="23" s="1"/>
  <c r="AJ45" i="23" s="1"/>
  <c r="AK45" i="23" s="1"/>
  <c r="AB51" i="23"/>
  <c r="Y114" i="23" s="1"/>
  <c r="Y112" i="23" s="1"/>
  <c r="AC49" i="23"/>
  <c r="X135" i="23" l="1"/>
  <c r="X137" i="23"/>
  <c r="W135" i="23"/>
  <c r="X138" i="23" s="1"/>
  <c r="W134" i="23"/>
  <c r="W137" i="23"/>
  <c r="X134" i="23"/>
  <c r="V138" i="23"/>
  <c r="V136" i="23"/>
  <c r="AD49" i="23"/>
  <c r="AD51" i="23" s="1"/>
  <c r="AA114" i="23" s="1"/>
  <c r="AA112" i="23" s="1"/>
  <c r="AA116" i="23" s="1"/>
  <c r="Y116" i="23"/>
  <c r="AC51" i="23"/>
  <c r="Z114" i="23" s="1"/>
  <c r="Z112" i="23" s="1"/>
  <c r="Z116" i="23" s="1"/>
  <c r="Y117" i="23" l="1"/>
  <c r="Y119" i="23" s="1"/>
  <c r="Y133" i="23" s="1"/>
  <c r="AA117" i="23"/>
  <c r="AA119" i="23" s="1"/>
  <c r="AA133" i="23" s="1"/>
  <c r="Z117" i="23"/>
  <c r="Z119" i="23" s="1"/>
  <c r="Z133" i="23" s="1"/>
  <c r="W136" i="23"/>
  <c r="W138" i="23"/>
  <c r="X136" i="23"/>
  <c r="AF49" i="23"/>
  <c r="AF51" i="23" s="1"/>
  <c r="AE49" i="23"/>
  <c r="AE51" i="23" s="1"/>
  <c r="AA137" i="23" l="1"/>
  <c r="Z135" i="23"/>
  <c r="Z137" i="23"/>
  <c r="D144" i="23" s="1"/>
  <c r="Y134" i="23"/>
  <c r="Y137" i="23"/>
  <c r="Y135" i="23"/>
  <c r="Y138" i="23" s="1"/>
  <c r="Z134" i="23"/>
  <c r="AA134" i="23"/>
  <c r="AA135" i="23"/>
  <c r="AA138" i="23" s="1"/>
  <c r="AG49" i="23"/>
  <c r="AG51" i="23" s="1"/>
  <c r="Z136" i="23" l="1"/>
  <c r="Z138" i="23"/>
  <c r="AA136" i="23"/>
  <c r="Y136" i="23"/>
  <c r="AH49" i="23"/>
  <c r="AH51" i="23" s="1"/>
  <c r="D145" i="23"/>
  <c r="AI49" i="23" l="1"/>
  <c r="AI51" i="23" s="1"/>
  <c r="AK49" i="23"/>
  <c r="AK51" i="23" s="1"/>
  <c r="AJ49" i="23" l="1"/>
  <c r="AJ51" i="23" s="1"/>
</calcChain>
</file>

<file path=xl/comments1.xml><?xml version="1.0" encoding="utf-8"?>
<comments xmlns="http://schemas.openxmlformats.org/spreadsheetml/2006/main">
  <authors>
    <author>Глухова Анастасия Юрьевна</author>
  </authors>
  <commentList>
    <comment ref="C37" authorId="0" shapeId="0">
      <text>
        <r>
          <rPr>
            <b/>
            <sz val="9"/>
            <color indexed="81"/>
            <rFont val="Tahoma"/>
            <family val="2"/>
            <charset val="204"/>
          </rPr>
          <t>Глухова Анастасия Юрьевна:</t>
        </r>
        <r>
          <rPr>
            <sz val="9"/>
            <color indexed="81"/>
            <rFont val="Tahoma"/>
            <family val="2"/>
            <charset val="204"/>
          </rPr>
          <t xml:space="preserve">
Седьмая группа
(имущество со сроком полезного использования свыше 15 лет до 20 лет включительн
</t>
        </r>
      </text>
    </comment>
  </commentList>
</comments>
</file>

<file path=xl/sharedStrings.xml><?xml version="1.0" encoding="utf-8"?>
<sst xmlns="http://schemas.openxmlformats.org/spreadsheetml/2006/main" count="2523" uniqueCount="618">
  <si>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</si>
  <si>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</si>
  <si>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</si>
  <si>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</si>
  <si>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</si>
  <si>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</si>
  <si>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</si>
  <si>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</si>
  <si>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</si>
  <si>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</si>
  <si>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</si>
  <si>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</si>
  <si>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</si>
  <si>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</si>
  <si>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</si>
  <si>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</si>
  <si>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</si>
  <si>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</si>
  <si>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</si>
  <si>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</si>
  <si>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</si>
  <si>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</si>
  <si>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</si>
  <si>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</si>
  <si>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</si>
  <si>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</si>
  <si>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</si>
  <si>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</si>
  <si>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</si>
  <si>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</si>
  <si>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</si>
  <si>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</si>
  <si>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</si>
  <si>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</si>
  <si>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</si>
  <si>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</si>
  <si>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</si>
  <si>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</si>
  <si>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</si>
  <si>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</si>
  <si>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</si>
  <si>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</si>
  <si>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</si>
  <si>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</si>
  <si>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</si>
  <si>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</si>
  <si>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</si>
  <si>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</si>
  <si>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</si>
  <si>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</si>
  <si>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</si>
  <si>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</si>
  <si>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</si>
  <si>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6</t>
  </si>
  <si>
    <t>5</t>
  </si>
  <si>
    <t>4</t>
  </si>
  <si>
    <t>3</t>
  </si>
  <si>
    <t>2</t>
  </si>
  <si>
    <t>1</t>
  </si>
  <si>
    <t>Содержание</t>
  </si>
  <si>
    <t>Наименование</t>
  </si>
  <si>
    <t>от «__» _____ 201_ г. №___</t>
  </si>
  <si>
    <t>Приложение  № _____</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</si>
  <si>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</si>
  <si>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</si>
  <si>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</si>
  <si>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</si>
  <si>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</si>
  <si>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</si>
  <si>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</si>
  <si>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</si>
  <si>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</si>
  <si>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</si>
  <si>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</si>
  <si>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</si>
  <si>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</si>
  <si>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</si>
  <si>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</si>
  <si>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</si>
  <si>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</si>
  <si>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</si>
  <si>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</si>
  <si>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</si>
  <si>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</si>
  <si>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</si>
  <si>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</si>
  <si>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</si>
  <si>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</si>
  <si>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</si>
  <si>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</si>
  <si>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</si>
  <si>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</si>
  <si>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</si>
  <si>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</si>
  <si>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</si>
  <si>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</si>
  <si>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</si>
  <si>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</si>
  <si>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</si>
  <si>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</si>
  <si>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</si>
  <si>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</si>
  <si>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</si>
  <si>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</si>
  <si>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</si>
  <si>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</si>
  <si>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</si>
  <si>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</si>
  <si>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</si>
  <si>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</si>
  <si>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</si>
  <si>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</si>
  <si>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</si>
  <si>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</si>
  <si>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</si>
  <si>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</si>
  <si>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</si>
  <si>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</si>
  <si>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</si>
  <si>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</si>
  <si>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</si>
  <si>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</si>
  <si>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</si>
  <si>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</si>
  <si>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</si>
  <si>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</si>
  <si>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</si>
  <si>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</si>
  <si>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</si>
  <si>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</si>
  <si>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</si>
  <si>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</si>
  <si>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</si>
  <si>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</si>
  <si>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</si>
  <si>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</si>
  <si>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</si>
  <si>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</si>
  <si>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</si>
  <si>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</si>
  <si>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</si>
  <si>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</si>
  <si>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</si>
  <si>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</si>
  <si>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</si>
  <si>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</si>
  <si>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</si>
  <si>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</si>
  <si>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</si>
  <si>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</si>
  <si>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</si>
  <si>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</si>
  <si>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</si>
  <si>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</si>
  <si>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</si>
  <si>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</si>
  <si>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</si>
  <si>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</si>
  <si>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</si>
  <si>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</si>
  <si>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</si>
  <si>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</si>
  <si>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</si>
  <si>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</si>
  <si>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</si>
  <si>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</si>
  <si>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</si>
  <si>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</si>
  <si>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</si>
  <si>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</si>
  <si>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</si>
  <si>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</si>
  <si>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</si>
  <si>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</si>
  <si>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</si>
  <si>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</si>
  <si>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</si>
  <si>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</si>
  <si>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</si>
  <si>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</si>
  <si>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</si>
  <si>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</si>
  <si>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</si>
  <si>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</si>
  <si>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</si>
  <si>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</si>
  <si>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</si>
  <si>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</si>
  <si>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</si>
  <si>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</si>
  <si>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</si>
  <si>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</si>
  <si>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</si>
  <si>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</si>
  <si>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</si>
  <si>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</si>
  <si>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</si>
  <si>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</si>
  <si>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</si>
  <si>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</si>
  <si>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</si>
  <si>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</si>
  <si>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</si>
  <si>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</si>
  <si>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</si>
  <si>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</si>
  <si>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</si>
  <si>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</si>
  <si>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</si>
  <si>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</si>
  <si>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</si>
  <si>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</si>
  <si>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</si>
  <si>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</si>
  <si>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</si>
  <si>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</si>
  <si>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</si>
  <si>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</si>
  <si>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</si>
  <si>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</si>
  <si>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</si>
  <si>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</si>
  <si>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</si>
  <si>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</si>
  <si>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</si>
  <si>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</si>
  <si>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</si>
  <si>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</si>
  <si>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</si>
  <si>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</si>
  <si>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</si>
  <si>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</si>
  <si>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</si>
  <si>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</si>
  <si>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</si>
  <si>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</si>
  <si>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</si>
  <si>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</si>
  <si>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</si>
  <si>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</si>
  <si>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</si>
  <si>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</si>
  <si>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</si>
  <si>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</si>
  <si>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</si>
  <si>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</si>
  <si>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</si>
  <si>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</si>
  <si>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</si>
  <si>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</si>
  <si>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</si>
  <si>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</si>
  <si>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</si>
  <si>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</si>
  <si>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</si>
  <si>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</si>
  <si>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</si>
  <si>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</si>
  <si>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</si>
  <si>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</si>
  <si>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</si>
  <si>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</si>
  <si>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</si>
  <si>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</si>
  <si>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</si>
  <si>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</si>
  <si>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</si>
  <si>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</si>
  <si>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</si>
  <si>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</si>
  <si>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</si>
  <si>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</si>
  <si>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</si>
  <si>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</si>
  <si>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</si>
  <si>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</si>
  <si>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</si>
  <si>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</si>
  <si>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</si>
  <si>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</si>
  <si>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</si>
  <si>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</si>
  <si>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</si>
  <si>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</si>
  <si>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</si>
  <si>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</si>
  <si>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</si>
  <si>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</si>
  <si>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</si>
  <si>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</si>
  <si>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</si>
  <si>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</si>
  <si>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</si>
  <si>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</si>
  <si>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</si>
  <si>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</si>
  <si>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</si>
  <si>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</si>
  <si>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</si>
  <si>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</si>
  <si>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</si>
  <si>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</si>
  <si>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</si>
  <si>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</si>
  <si>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</si>
  <si>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</si>
  <si>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</si>
  <si>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</si>
  <si>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</si>
  <si>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</si>
  <si>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</si>
  <si>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</si>
  <si>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</si>
  <si>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</si>
  <si>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</si>
  <si>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</si>
  <si>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</si>
  <si>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</si>
  <si>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</si>
  <si>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</si>
  <si>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</si>
  <si>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</si>
  <si>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</si>
  <si>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</si>
  <si>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</si>
  <si>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</si>
  <si>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</si>
  <si>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</si>
  <si>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</si>
  <si>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</si>
  <si>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</si>
  <si>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</si>
  <si>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</si>
  <si>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</si>
  <si>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</si>
  <si>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</si>
  <si>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</si>
  <si>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</si>
  <si>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</si>
  <si>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</si>
  <si>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</si>
  <si>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</si>
  <si>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</si>
  <si>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</si>
  <si>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</si>
  <si>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</si>
  <si>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</si>
  <si>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</si>
  <si>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</si>
  <si>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</si>
  <si>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</si>
  <si>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</si>
  <si>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</si>
  <si>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</si>
  <si>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</si>
  <si>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</si>
  <si>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</si>
  <si>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</si>
  <si>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</si>
  <si>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</si>
  <si>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</si>
  <si>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</si>
  <si>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</si>
  <si>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</si>
  <si>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</si>
  <si>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</si>
  <si>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</si>
  <si>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</si>
  <si>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</si>
  <si>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</si>
  <si>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</si>
  <si>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</si>
  <si>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</si>
  <si>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</si>
  <si>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</si>
  <si>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</si>
  <si>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</si>
  <si>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</si>
  <si>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</si>
  <si>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</si>
  <si>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</si>
  <si>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</si>
  <si>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</si>
  <si>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</si>
  <si>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Нет</t>
  </si>
  <si>
    <t xml:space="preserve">Не является обязательным согласно Постановлению Правительства РФ от 30.04.2013 N 382 (ред. от 01.10.2018) "О проведении публичного технологического и ценового аудита крупных инвестиционных проектов с государственным участием и о внесении изменений в некоторые акты Правительства Российской Федерации" (вместе с "Положением о проведении публичного технологического и ценового аудита крупных инвестиционных проектов с государственным участием") </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</si>
  <si>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 согласно Прказу Министерства энергетики РФ № 177 от 14 марта 2016 г.</t>
  </si>
  <si>
    <t>4.  Расчет показателей экономической эффективности</t>
  </si>
  <si>
    <t>ТЫС. РУБ.</t>
  </si>
  <si>
    <t>Инвестиц. стадия</t>
  </si>
  <si>
    <t xml:space="preserve"> </t>
  </si>
  <si>
    <t>Наименование показателя</t>
  </si>
  <si>
    <t>Индекс роста потребит. цен</t>
  </si>
  <si>
    <t>Индекс роста тарифов на производство, передачу и распределение электроэнергии</t>
  </si>
  <si>
    <t>1. Инвестиционная деятельность</t>
  </si>
  <si>
    <t>1.1. Расходы</t>
  </si>
  <si>
    <t>Капитальные затраты</t>
  </si>
  <si>
    <t>НДС к уплате</t>
  </si>
  <si>
    <t>1.2. Доходы</t>
  </si>
  <si>
    <t>НДС к возмещению</t>
  </si>
  <si>
    <t>Сальдо по инвестиционной деятельности</t>
  </si>
  <si>
    <t>2. Операционная деятельность</t>
  </si>
  <si>
    <t>2.1. Расходы всего, в т.ч.</t>
  </si>
  <si>
    <t xml:space="preserve">   - ПНРнаг., Метрология</t>
  </si>
  <si>
    <t xml:space="preserve">   - Амортизация</t>
  </si>
  <si>
    <t xml:space="preserve">   - Затраты на оплату труда</t>
  </si>
  <si>
    <t xml:space="preserve">   - Страховые взносы во внебюджетные фонды</t>
  </si>
  <si>
    <t xml:space="preserve">   - Налог на имущество</t>
  </si>
  <si>
    <t xml:space="preserve">   - Прочие</t>
  </si>
  <si>
    <t>3. Притоки за счет эффектообразующих факторов всего, в т.ч.</t>
  </si>
  <si>
    <t xml:space="preserve">3. Налогооблагаемая база </t>
  </si>
  <si>
    <t>Налогооблагаемая база нараст. Итогом</t>
  </si>
  <si>
    <t>4. Налог на прибыль</t>
  </si>
  <si>
    <t>5. Чистая прибыль</t>
  </si>
  <si>
    <t>Расходы</t>
  </si>
  <si>
    <t>Доходы</t>
  </si>
  <si>
    <t>Чистый доход (ЧД)</t>
  </si>
  <si>
    <t>Ставка дисконта, % в год</t>
  </si>
  <si>
    <t>Дисконтирующий множитель</t>
  </si>
  <si>
    <t>Дисконтированный чистый денежный поток</t>
  </si>
  <si>
    <t>Чистый дисконтированный доход (ЧДД)</t>
  </si>
  <si>
    <t>Внутренняя норма доходности (ВНД), %</t>
  </si>
  <si>
    <t xml:space="preserve">Срок окупаемости по ЧД, лет </t>
  </si>
  <si>
    <t>Срок окупаемости по ЧДД, лет</t>
  </si>
  <si>
    <t>Индекс доходности инвестиций (ИД), дол.ед.</t>
  </si>
  <si>
    <t>1. Инвестиции</t>
  </si>
  <si>
    <t>РУБ.</t>
  </si>
  <si>
    <t>ИТОГО</t>
  </si>
  <si>
    <t>Годы проведения мероприятий</t>
  </si>
  <si>
    <t>2. Экономическая эффективность</t>
  </si>
  <si>
    <t>3. Амортизация и налог на имущество</t>
  </si>
  <si>
    <t>Срок амортизации</t>
  </si>
  <si>
    <t>мес.</t>
  </si>
  <si>
    <t>Ставка аморттизац. отчислений годовая</t>
  </si>
  <si>
    <t>Налог на имущество</t>
  </si>
  <si>
    <t>Показатель / год</t>
  </si>
  <si>
    <t>Ед. изм.</t>
  </si>
  <si>
    <t>нд</t>
  </si>
  <si>
    <t>(в отнрошении реализуемых проктов)</t>
  </si>
  <si>
    <t>План (факт) 2019 года (N-1)</t>
  </si>
  <si>
    <t>Год 2020 N</t>
  </si>
  <si>
    <t>Год 2021 (N+1)</t>
  </si>
  <si>
    <t>Год 2022 (N+2)</t>
  </si>
  <si>
    <t>Утратил силу</t>
  </si>
  <si>
    <t>ООО "Газпром энерго" (Центральный филиал)</t>
  </si>
  <si>
    <t>нет</t>
  </si>
  <si>
    <t>не требуется</t>
  </si>
  <si>
    <t>Капитальные вложения с НДС всего, в т.ч.</t>
  </si>
  <si>
    <t>ПИР</t>
  </si>
  <si>
    <t>СМР, ПНРх</t>
  </si>
  <si>
    <t>Итого капитальные вложения без НДС</t>
  </si>
  <si>
    <t>НДС</t>
  </si>
  <si>
    <t>руб.</t>
  </si>
  <si>
    <t>Амортизационные отчисления</t>
  </si>
  <si>
    <t>Накопленная амортизация нараст. итогом</t>
  </si>
  <si>
    <t>Остаточная стоимость ОС на начало</t>
  </si>
  <si>
    <t>Остаточная стоимость ОС на конец</t>
  </si>
  <si>
    <t>Среднегодовая остаточная стоимость</t>
  </si>
  <si>
    <t>Налог на имущество (2,2 %)</t>
  </si>
  <si>
    <t>больше срока амортизации ОС</t>
  </si>
  <si>
    <t>Год 2023 (N+3)</t>
  </si>
  <si>
    <t>Год 2024 (N+4)</t>
  </si>
  <si>
    <t>Первоначальная стоимость ОС на начало периода</t>
  </si>
  <si>
    <t>2.1. Снижение затрат на АВР</t>
  </si>
  <si>
    <t xml:space="preserve">  Экономия затрат за счет эффектообразующих факторов -Снижение затрат на АВР</t>
  </si>
  <si>
    <t>Денежный поток от операционной деятельности</t>
  </si>
  <si>
    <t>Показатель</t>
  </si>
  <si>
    <t>Расходы «без проекта»:</t>
  </si>
  <si>
    <t>эксплуатационные расходы</t>
  </si>
  <si>
    <t>Расходы «с проектом»:</t>
  </si>
  <si>
    <t>налог на имущество</t>
  </si>
  <si>
    <t>Налогооблагаемая прибыль</t>
  </si>
  <si>
    <t>Налог на прибыль</t>
  </si>
  <si>
    <t>Возврат НДС</t>
  </si>
  <si>
    <t>Сальдо операционной деятельности</t>
  </si>
  <si>
    <t>Денежный поток от инвестиционной деятельности</t>
  </si>
  <si>
    <t>Капитальные вложения (без НДС)</t>
  </si>
  <si>
    <t>Налог на добавленную стоимость</t>
  </si>
  <si>
    <t>Капитальные вложения (с НДС)</t>
  </si>
  <si>
    <t>Дисконтированные капитальные вложения</t>
  </si>
  <si>
    <t>Сальдо инвестиционной деятельности</t>
  </si>
  <si>
    <t>Сальдо проекта</t>
  </si>
  <si>
    <t>Чистый ДП</t>
  </si>
  <si>
    <t>Кумулятивный ЧДП</t>
  </si>
  <si>
    <t>Чистый дисконтированный ДП</t>
  </si>
  <si>
    <t>Кумулятивный ЧДДП</t>
  </si>
  <si>
    <t>данные для определения PP</t>
  </si>
  <si>
    <t>-</t>
  </si>
  <si>
    <t>данные для определения DPP</t>
  </si>
  <si>
    <t>Показатели экономической эффективности</t>
  </si>
  <si>
    <t>5 лет</t>
  </si>
  <si>
    <t>10 лет</t>
  </si>
  <si>
    <t>Чистая приведённая стоимость (NPV)</t>
  </si>
  <si>
    <t>Внутрення норма доходности (IRR)</t>
  </si>
  <si>
    <t>Простой срок окупаемости (PP)</t>
  </si>
  <si>
    <t>Дисконтированный срок окупаемости (DPP)</t>
  </si>
  <si>
    <t>Простой индекс доходности (PI)</t>
  </si>
  <si>
    <t>Дисконтированный индекс доходности (DPI)</t>
  </si>
  <si>
    <t>15 лет</t>
  </si>
  <si>
    <t>Прочие инвестиционные проекты</t>
  </si>
  <si>
    <t>Тульская область</t>
  </si>
  <si>
    <t xml:space="preserve">Тульская область, Щёкинский район, МО Крапивенское, с.Пришня       </t>
  </si>
  <si>
    <t>нет данных</t>
  </si>
  <si>
    <t>Центральный филиал ООО "Газпром энерго"</t>
  </si>
  <si>
    <t>Передача электрической энергии</t>
  </si>
  <si>
    <t>Коммерческие предложения</t>
  </si>
  <si>
    <t>хозяйственное обеспечение деятельности организации</t>
  </si>
  <si>
    <t>Показатель объема финансовых потребностей, необходимых для реализации мероприятий, направленных на хозяйственное обеспечение текущей деятельности сетевой организации (Фхо)</t>
  </si>
  <si>
    <t>объем заключенного договора в ценах 2022 года с НДС, млн. руб.</t>
  </si>
  <si>
    <t>коммерсеские предложения</t>
  </si>
  <si>
    <t>Общий объем освоения капитальных вложений по инвестиционному проекту за период реализации инвестиционной программы, млн. руб. без НДС</t>
  </si>
  <si>
    <t>Общий объем финансирования капитальных вложений по инвестиционному проекту за период реализации инвестиционной программы, млн. руб. с НДС</t>
  </si>
  <si>
    <t>Цели (указать укрупненные цели в соответствии с приложением № 1 Приказа Минэнерго РФ от 05.05.2016 № 380)</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</si>
  <si>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</si>
  <si>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</si>
  <si>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</si>
  <si>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</si>
  <si>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</si>
  <si>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</si>
  <si>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</si>
  <si>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</si>
  <si>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</si>
  <si>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Год начала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</si>
  <si>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</si>
  <si>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</si>
  <si>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</si>
  <si>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</si>
  <si>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</si>
  <si>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</si>
  <si>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</si>
  <si>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</si>
  <si>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</si>
  <si>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</si>
  <si>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</si>
  <si>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</si>
  <si>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Изменения финансовых обязательств</t>
  </si>
  <si>
    <t>Инвестиции</t>
  </si>
  <si>
    <t>Изменения в рабочем капитале</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</si>
  <si>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</si>
  <si>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</si>
  <si>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</si>
  <si>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</si>
  <si>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</si>
  <si>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</si>
  <si>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</si>
  <si>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</si>
  <si>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</si>
  <si>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</si>
  <si>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</si>
  <si>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</si>
  <si>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</si>
  <si>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</si>
  <si>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</si>
  <si>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</si>
  <si>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</si>
  <si>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</si>
  <si>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</si>
  <si>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</si>
  <si>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</si>
  <si>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</si>
  <si>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</si>
  <si>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</si>
  <si>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</si>
  <si>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</si>
  <si>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</si>
  <si>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</si>
  <si>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</si>
  <si>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</si>
  <si>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</si>
  <si>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</si>
  <si>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</si>
  <si>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</si>
  <si>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</si>
  <si>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</si>
  <si>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</si>
  <si>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</si>
  <si>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</si>
  <si>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</si>
  <si>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</si>
  <si>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</si>
  <si>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</si>
  <si>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</si>
  <si>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Значение</t>
  </si>
  <si>
    <t>Исходные данные</t>
  </si>
  <si>
    <t>Приложение № _____</t>
  </si>
  <si>
    <t>30.09.2024</t>
  </si>
  <si>
    <t xml:space="preserve">План 2021 года </t>
  </si>
  <si>
    <t>2022 Год</t>
  </si>
  <si>
    <t>2023 Год</t>
  </si>
  <si>
    <t>2024 Год</t>
  </si>
  <si>
    <t>2025 Год</t>
  </si>
  <si>
    <t>2026 Год</t>
  </si>
  <si>
    <t xml:space="preserve"> по состоянию на 01.01.2021 года</t>
  </si>
  <si>
    <t>Освоение капитальных вложений в прогнозных ценах соответствующих лет всего, млн рублей (без НДС), в том числе:</t>
  </si>
  <si>
    <t>количество, шт.</t>
  </si>
  <si>
    <t>1 шт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</si>
  <si>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</si>
  <si>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</si>
  <si>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</si>
  <si>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</si>
  <si>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</si>
  <si>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не относится</t>
  </si>
  <si>
    <t>Сметная стоимость проекта в ценах _____ года с НДС, млн. руб.</t>
  </si>
  <si>
    <t>Тульская область, Щекинский район, Ефремовский район</t>
  </si>
  <si>
    <t>Год раскрытия информации: 2024 год</t>
  </si>
  <si>
    <t>O_ОНМ25/1</t>
  </si>
  <si>
    <t>Покупка поискового генератора ГП-500К (с кейсом) в количестве 1 шт.</t>
  </si>
  <si>
    <t>П</t>
  </si>
  <si>
    <t>2024</t>
  </si>
  <si>
    <t>Генератор поисковой ГП-500К (с кейсом) Ангстрем</t>
  </si>
  <si>
    <t>Покупка генератора поискового ГП-500К (с кейсом) Ангстрем 1 шт.</t>
  </si>
  <si>
    <t>Стоимость по результатам проведенных закупок, млн. руб. с НДС</t>
  </si>
  <si>
    <t>возможна реализация в срок</t>
  </si>
  <si>
    <t>Поиск точного места повреждения; определение трассы и глубины залегания кабельных линий индукционным и акустическим методом, расположенных в местах, не обладающих транспортной доступностью.</t>
  </si>
  <si>
    <t>по состоянию на 01.01.2024 года</t>
  </si>
  <si>
    <t>2027 Год</t>
  </si>
  <si>
    <t>прочие</t>
  </si>
  <si>
    <t>Предложения по корректировке плана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</si>
</sst>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3" formatCode="_-* #,##0.00\ _₽_-;\-* #,##0.00\ _₽_-;_-* &quot;-&quot;??\ _₽_-;_-@_-"/>
    <numFmt numFmtId="164" formatCode="_-* #,##0.00_р_._-;\-* #,##0.00_р_._-;_-* &quot;-&quot;??_р_._-;_-@_-"/>
    <numFmt numFmtId="165" formatCode="#,##0_ ;\-#,##0\ "/>
    <numFmt numFmtId="166" formatCode="_-* #,##0.00\ _р_._-;\-* #,##0.00\ _р_._-;_-* &quot;-&quot;??\ _р_._-;_-@_-"/>
    <numFmt numFmtId="167" formatCode="0.000"/>
    <numFmt numFmtId="168" formatCode="_-* #,##0.0000\ _₽_-;\-* #,##0.0000\ _₽_-;_-* &quot;-&quot;??\ _₽_-;_-@_-"/>
    <numFmt numFmtId="169" formatCode="_-* #,##0.000\ _₽_-;\-* #,##0.000\ _₽_-;_-* &quot;-&quot;??\ _₽_-;_-@_-"/>
    <numFmt numFmtId="170" formatCode="#,##0.00_ ;[Red]\-#,##0.00\ "/>
    <numFmt numFmtId="171" formatCode="_-* #,##0.0\ _₽_-;\-* #,##0.0\ _₽_-;_-* &quot;-&quot;??\ _₽_-;_-@_-"/>
    <numFmt numFmtId="172" formatCode="0.0%"/>
    <numFmt numFmtId="173" formatCode="_-* #,##0\ _₽_-;\-* #,##0\ _₽_-;_-* &quot;-&quot;??\ _₽_-;_-@_-"/>
    <numFmt numFmtId="174" formatCode="0.0000000E+00"/>
    <numFmt numFmtId="175" formatCode="#,##0.000\ _₽;\-#,##0.000\ _₽"/>
    <numFmt numFmtId="176" formatCode="[$-419]mmmm\ yyyy;@"/>
    <numFmt numFmtId="177" formatCode="#,##0.000000\ _₽;\-#,##0.000000\ _₽"/>
    <numFmt numFmtId="178" formatCode="0.000000"/>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sz val="11"/>
      <color rgb="FFFF0000"/>
      <name val="Calibri"/>
      <family val="2"/>
      <scheme val="minor"/>
    </font>
    <font>
      <sz val="12"/>
      <color indexed="8"/>
      <name val="Times New Roman"/>
      <family val="1"/>
      <charset val="204"/>
    </font>
    <font>
      <i/>
      <sz val="10"/>
      <name val="Times New Roman"/>
      <family val="1"/>
      <charset val="204"/>
    </font>
    <font>
      <i/>
      <sz val="11"/>
      <name val="Times New Roman"/>
      <family val="1"/>
      <charset val="204"/>
    </font>
    <font>
      <b/>
      <i/>
      <sz val="11"/>
      <name val="Times New Roman"/>
      <family val="1"/>
      <charset val="204"/>
    </font>
    <font>
      <b/>
      <i/>
      <sz val="11"/>
      <color theme="1"/>
      <name val="Times New Roman"/>
      <family val="1"/>
      <charset val="204"/>
    </font>
    <font>
      <i/>
      <sz val="12"/>
      <color indexed="8"/>
      <name val="Times New Roman"/>
      <family val="1"/>
      <charset val="204"/>
    </font>
    <font>
      <i/>
      <sz val="11"/>
      <color theme="1"/>
      <name val="Times New Roman"/>
      <family val="1"/>
      <charset val="204"/>
    </font>
    <font>
      <sz val="12"/>
      <color rgb="FFFF0000"/>
      <name val="Times New Roman"/>
      <family val="1"/>
      <charset val="204"/>
    </font>
    <font>
      <sz val="9"/>
      <color indexed="81"/>
      <name val="Tahoma"/>
      <family val="2"/>
      <charset val="204"/>
    </font>
    <font>
      <b/>
      <sz val="9"/>
      <color indexed="81"/>
      <name val="Tahoma"/>
      <family val="2"/>
      <charset val="204"/>
    </font>
    <font>
      <sz val="9"/>
      <color theme="1"/>
      <name val="Calibri"/>
      <family val="2"/>
      <charset val="204"/>
      <scheme val="minor"/>
    </font>
    <font>
      <sz val="8"/>
      <color theme="0" tint="-0.499984740745262"/>
      <name val="Calibri"/>
      <family val="2"/>
      <charset val="204"/>
      <scheme val="minor"/>
    </font>
    <font>
      <i/>
      <sz val="8"/>
      <color theme="0" tint="-0.499984740745262"/>
      <name val="Calibri"/>
      <family val="2"/>
      <charset val="204"/>
      <scheme val="minor"/>
    </font>
    <font>
      <b/>
      <u/>
      <sz val="9"/>
      <color rgb="FFFF0000"/>
      <name val="Times New Roman"/>
      <family val="1"/>
      <charset val="204"/>
    </font>
    <font>
      <b/>
      <u/>
      <sz val="10"/>
      <color theme="1"/>
      <name val="Times New Roman"/>
      <family val="1"/>
      <charset val="204"/>
    </font>
    <font>
      <b/>
      <u/>
      <sz val="11"/>
      <color theme="1"/>
      <name val="Times New Roman"/>
      <family val="1"/>
      <charset val="204"/>
    </font>
    <font>
      <b/>
      <u/>
      <sz val="10"/>
      <name val="Times New Roman"/>
      <family val="1"/>
      <charset val="204"/>
    </font>
    <font>
      <b/>
      <u/>
      <sz val="12"/>
      <color theme="1"/>
      <name val="Times New Roman"/>
      <family val="1"/>
      <charset val="204"/>
    </font>
    <font>
      <sz val="8"/>
      <name val="Times New Roman"/>
      <family val="1"/>
      <charset val="204"/>
    </font>
    <font>
      <sz val="9"/>
      <name val="Times New Roman"/>
      <family val="1"/>
      <charset val="204"/>
    </font>
    <font>
      <sz val="7"/>
      <name val="Times New Roman"/>
      <family val="1"/>
      <charset val="204"/>
    </font>
    <font>
      <b/>
      <sz val="9"/>
      <name val="Times New Roman"/>
      <family val="1"/>
      <charset val="204"/>
    </font>
    <font>
      <sz val="10"/>
      <color rgb="FF000000"/>
      <name val="Times New Roman"/>
      <family val="1"/>
      <charset val="204"/>
    </font>
    <font>
      <sz val="12"/>
      <color rgb="FFFFFF0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9" tint="0.79998168889431442"/>
        <bgColor indexed="64"/>
      </patternFill>
    </fill>
    <fill>
      <patternFill patternType="solid">
        <fgColor indexed="9"/>
        <bgColor indexed="64"/>
      </patternFill>
    </fill>
    <fill>
      <patternFill patternType="solid">
        <fgColor theme="0" tint="-0.14999847407452621"/>
        <bgColor indexed="64"/>
      </patternFill>
    </fill>
    <fill>
      <patternFill patternType="solid">
        <fgColor rgb="FF92D050"/>
        <bgColor indexed="64"/>
      </patternFill>
    </fill>
    <fill>
      <patternFill patternType="solid">
        <fgColor theme="4" tint="0.79998168889431442"/>
        <bgColor indexed="64"/>
      </patternFill>
    </fill>
    <fill>
      <patternFill patternType="solid">
        <fgColor theme="0"/>
        <bgColor indexed="64"/>
      </patternFill>
    </fill>
    <fill>
      <patternFill patternType="solid">
        <fgColor rgb="FFFFFF00"/>
        <bgColor indexed="64"/>
      </patternFill>
    </fill>
    <fill>
      <patternFill patternType="solid">
        <fgColor theme="0" tint="-4.9989318521683403E-2"/>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auto="1"/>
      </left>
      <right style="hair">
        <color auto="1"/>
      </right>
      <top style="thin">
        <color auto="1"/>
      </top>
      <bottom/>
      <diagonal/>
    </border>
    <border>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bottom style="thin">
        <color auto="1"/>
      </bottom>
      <diagonal/>
    </border>
    <border>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hair">
        <color auto="1"/>
      </right>
      <top/>
      <bottom style="thin">
        <color auto="1"/>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style="hair">
        <color auto="1"/>
      </right>
      <top style="hair">
        <color auto="1"/>
      </top>
      <bottom/>
      <diagonal/>
    </border>
    <border>
      <left/>
      <right style="hair">
        <color auto="1"/>
      </right>
      <top style="hair">
        <color auto="1"/>
      </top>
      <bottom/>
      <diagonal/>
    </border>
    <border>
      <left style="hair">
        <color auto="1"/>
      </left>
      <right style="hair">
        <color auto="1"/>
      </right>
      <top style="hair">
        <color auto="1"/>
      </top>
      <bottom/>
      <diagonal/>
    </border>
    <border>
      <left style="hair">
        <color auto="1"/>
      </left>
      <right style="thin">
        <color auto="1"/>
      </right>
      <top style="hair">
        <color auto="1"/>
      </top>
      <bottom/>
      <diagonal/>
    </border>
    <border>
      <left style="thin">
        <color auto="1"/>
      </left>
      <right style="hair">
        <color auto="1"/>
      </right>
      <top style="thin">
        <color auto="1"/>
      </top>
      <bottom style="thin">
        <color auto="1"/>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5" fillId="0" borderId="0"/>
    <xf numFmtId="43" fontId="1" fillId="0" borderId="0" applyFont="0" applyFill="0" applyBorder="0" applyAlignment="0" applyProtection="0"/>
    <xf numFmtId="9" fontId="1" fillId="0" borderId="0" applyFont="0" applyFill="0" applyBorder="0" applyAlignment="0" applyProtection="0"/>
  </cellStyleXfs>
  <cellXfs count="65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0" fillId="0" borderId="24"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7"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6" fillId="0" borderId="0" xfId="0" applyFont="1" applyBorder="1"/>
    <xf numFmtId="0" fontId="38" fillId="0" borderId="0" xfId="0" applyFont="1" applyBorder="1"/>
    <xf numFmtId="0" fontId="41" fillId="0" borderId="1" xfId="0" applyFont="1" applyFill="1" applyBorder="1" applyAlignment="1">
      <alignment wrapText="1"/>
    </xf>
    <xf numFmtId="0" fontId="40" fillId="0" borderId="1" xfId="0" applyFont="1" applyFill="1" applyBorder="1" applyAlignment="1">
      <alignment wrapText="1"/>
    </xf>
    <xf numFmtId="0" fontId="57" fillId="0" borderId="1" xfId="0" applyNumberFormat="1" applyFont="1" applyFill="1" applyBorder="1" applyAlignment="1" applyProtection="1">
      <alignment horizontal="left" vertical="center" wrapText="1"/>
    </xf>
    <xf numFmtId="0" fontId="40" fillId="0" borderId="1" xfId="0" applyFont="1" applyFill="1" applyBorder="1" applyAlignment="1">
      <alignment horizontal="center" vertical="center" wrapText="1"/>
    </xf>
    <xf numFmtId="0" fontId="40" fillId="0" borderId="1" xfId="0" applyFont="1" applyFill="1" applyBorder="1" applyAlignment="1">
      <alignment horizontal="center" vertical="center"/>
    </xf>
    <xf numFmtId="168" fontId="58" fillId="24" borderId="1" xfId="67" applyNumberFormat="1" applyFont="1" applyFill="1" applyBorder="1" applyAlignment="1">
      <alignment horizontal="center" vertical="center" wrapText="1"/>
    </xf>
    <xf numFmtId="169" fontId="58" fillId="24" borderId="1" xfId="67" applyNumberFormat="1" applyFont="1" applyFill="1" applyBorder="1" applyAlignment="1">
      <alignment horizontal="center" vertical="center" wrapText="1"/>
    </xf>
    <xf numFmtId="43" fontId="41" fillId="0" borderId="1" xfId="67" applyFont="1" applyFill="1" applyBorder="1" applyAlignment="1">
      <alignment horizontal="center" wrapText="1"/>
    </xf>
    <xf numFmtId="43" fontId="40" fillId="0" borderId="1" xfId="67" applyFont="1" applyFill="1" applyBorder="1" applyAlignment="1">
      <alignment horizontal="center" vertical="center" wrapText="1"/>
    </xf>
    <xf numFmtId="43" fontId="40" fillId="0" borderId="1" xfId="67" applyFont="1" applyFill="1" applyBorder="1" applyAlignment="1">
      <alignment horizontal="center" vertical="center"/>
    </xf>
    <xf numFmtId="0" fontId="59" fillId="0" borderId="1" xfId="0" applyFont="1" applyFill="1" applyBorder="1" applyAlignment="1">
      <alignment wrapText="1"/>
    </xf>
    <xf numFmtId="43" fontId="41" fillId="0" borderId="1" xfId="67" applyFont="1" applyFill="1" applyBorder="1" applyAlignment="1">
      <alignment wrapText="1"/>
    </xf>
    <xf numFmtId="43" fontId="36" fillId="0" borderId="1" xfId="67" applyFont="1" applyBorder="1"/>
    <xf numFmtId="43" fontId="36" fillId="0" borderId="1" xfId="67" applyFont="1" applyFill="1" applyBorder="1"/>
    <xf numFmtId="0" fontId="60" fillId="0" borderId="1" xfId="0" applyFont="1" applyFill="1" applyBorder="1" applyAlignment="1">
      <alignment wrapText="1"/>
    </xf>
    <xf numFmtId="43" fontId="60" fillId="0" borderId="1" xfId="67" applyFont="1" applyFill="1" applyBorder="1" applyAlignment="1">
      <alignment wrapText="1"/>
    </xf>
    <xf numFmtId="43" fontId="40" fillId="0" borderId="1" xfId="67" applyFont="1" applyFill="1" applyBorder="1" applyAlignment="1">
      <alignment wrapText="1"/>
    </xf>
    <xf numFmtId="43" fontId="59" fillId="0" borderId="1" xfId="67" applyFont="1" applyFill="1" applyBorder="1" applyAlignment="1">
      <alignment wrapText="1"/>
    </xf>
    <xf numFmtId="0" fontId="40" fillId="0" borderId="1" xfId="0" quotePrefix="1" applyFont="1" applyFill="1" applyBorder="1" applyAlignment="1">
      <alignment wrapText="1"/>
    </xf>
    <xf numFmtId="170" fontId="60" fillId="0" borderId="1" xfId="67" applyNumberFormat="1" applyFont="1" applyFill="1" applyBorder="1" applyAlignment="1">
      <alignment wrapText="1"/>
    </xf>
    <xf numFmtId="170" fontId="36" fillId="0" borderId="1" xfId="67" applyNumberFormat="1" applyFont="1" applyBorder="1"/>
    <xf numFmtId="171" fontId="41" fillId="0" borderId="1" xfId="67" applyNumberFormat="1" applyFont="1" applyFill="1" applyBorder="1" applyAlignment="1">
      <alignment horizontal="center" wrapText="1"/>
    </xf>
    <xf numFmtId="170" fontId="60" fillId="0" borderId="1" xfId="0" applyNumberFormat="1" applyFont="1" applyFill="1" applyBorder="1" applyAlignment="1">
      <alignment wrapText="1"/>
    </xf>
    <xf numFmtId="170" fontId="61" fillId="0" borderId="1" xfId="67" applyNumberFormat="1" applyFont="1" applyBorder="1"/>
    <xf numFmtId="43" fontId="60" fillId="0" borderId="10" xfId="67" applyFont="1" applyFill="1" applyBorder="1" applyAlignment="1">
      <alignment wrapText="1"/>
    </xf>
    <xf numFmtId="43" fontId="38" fillId="0" borderId="0" xfId="67" applyFont="1" applyBorder="1"/>
    <xf numFmtId="2" fontId="36" fillId="0" borderId="1" xfId="0" applyNumberFormat="1" applyFont="1" applyBorder="1"/>
    <xf numFmtId="168" fontId="36" fillId="0" borderId="1" xfId="67" applyNumberFormat="1" applyFont="1" applyBorder="1"/>
    <xf numFmtId="43" fontId="36" fillId="0" borderId="0" xfId="67" applyFont="1" applyBorder="1"/>
    <xf numFmtId="0" fontId="45" fillId="25" borderId="1" xfId="0" applyFont="1" applyFill="1" applyBorder="1" applyAlignment="1">
      <alignment horizontal="left" vertical="center" wrapText="1"/>
    </xf>
    <xf numFmtId="43" fontId="36" fillId="0" borderId="10" xfId="67" applyFont="1" applyBorder="1"/>
    <xf numFmtId="0" fontId="40" fillId="0" borderId="2" xfId="0" applyFont="1" applyFill="1" applyBorder="1" applyAlignment="1">
      <alignment wrapText="1"/>
    </xf>
    <xf numFmtId="10" fontId="40" fillId="0" borderId="2" xfId="67" applyNumberFormat="1" applyFont="1" applyFill="1" applyBorder="1" applyAlignment="1">
      <alignment horizontal="center" wrapText="1"/>
    </xf>
    <xf numFmtId="169" fontId="36" fillId="0" borderId="0" xfId="67" applyNumberFormat="1" applyFont="1" applyBorder="1"/>
    <xf numFmtId="43" fontId="36" fillId="0" borderId="1" xfId="67" applyFont="1" applyFill="1" applyBorder="1" applyAlignment="1"/>
    <xf numFmtId="169" fontId="45" fillId="0" borderId="0" xfId="67" applyNumberFormat="1" applyFont="1" applyFill="1" applyBorder="1" applyAlignment="1">
      <alignment horizontal="center"/>
    </xf>
    <xf numFmtId="0" fontId="36" fillId="0" borderId="0" xfId="0" applyFont="1"/>
    <xf numFmtId="0" fontId="40" fillId="0" borderId="0" xfId="0" applyFont="1" applyFill="1" applyBorder="1" applyAlignment="1">
      <alignment horizontal="center" wrapText="1"/>
    </xf>
    <xf numFmtId="0" fontId="40" fillId="0" borderId="0" xfId="0" applyFont="1" applyFill="1" applyBorder="1" applyAlignment="1">
      <alignment horizontal="center"/>
    </xf>
    <xf numFmtId="0" fontId="41" fillId="0" borderId="0" xfId="0" applyFont="1" applyFill="1" applyBorder="1" applyAlignment="1">
      <alignment wrapText="1"/>
    </xf>
    <xf numFmtId="43" fontId="40" fillId="0" borderId="1" xfId="67" applyFont="1" applyFill="1" applyBorder="1" applyAlignment="1">
      <alignment horizontal="center" wrapText="1"/>
    </xf>
    <xf numFmtId="43" fontId="40" fillId="26" borderId="1" xfId="67" applyFont="1" applyFill="1" applyBorder="1" applyAlignment="1">
      <alignment horizontal="center" wrapText="1"/>
    </xf>
    <xf numFmtId="43" fontId="36" fillId="0" borderId="0" xfId="0" applyNumberFormat="1" applyFont="1"/>
    <xf numFmtId="0" fontId="7" fillId="0" borderId="0" xfId="0" applyFont="1" applyAlignment="1">
      <alignment vertical="center"/>
    </xf>
    <xf numFmtId="0" fontId="7" fillId="0" borderId="0" xfId="0" applyFont="1" applyAlignment="1">
      <alignment horizontal="justify" vertical="center"/>
    </xf>
    <xf numFmtId="0" fontId="38" fillId="0" borderId="0" xfId="0" applyFont="1"/>
    <xf numFmtId="4" fontId="36" fillId="0" borderId="0" xfId="0" applyNumberFormat="1" applyFont="1"/>
    <xf numFmtId="0" fontId="7" fillId="0" borderId="0" xfId="0" applyFont="1" applyFill="1" applyBorder="1"/>
    <xf numFmtId="0" fontId="7" fillId="0" borderId="0" xfId="0" applyFont="1" applyFill="1" applyBorder="1" applyAlignment="1">
      <alignment horizontal="center" vertical="center"/>
    </xf>
    <xf numFmtId="0" fontId="57" fillId="0" borderId="0" xfId="0" applyNumberFormat="1" applyFont="1" applyFill="1" applyBorder="1" applyAlignment="1" applyProtection="1">
      <alignment horizontal="left" vertical="center" wrapText="1"/>
    </xf>
    <xf numFmtId="172" fontId="7" fillId="0" borderId="0" xfId="0" applyNumberFormat="1" applyFont="1" applyFill="1" applyBorder="1" applyAlignment="1">
      <alignment horizontal="center" vertical="center"/>
    </xf>
    <xf numFmtId="173" fontId="40" fillId="26" borderId="1" xfId="67" applyNumberFormat="1" applyFont="1" applyFill="1" applyBorder="1" applyAlignment="1">
      <alignment horizontal="center" wrapText="1"/>
    </xf>
    <xf numFmtId="173" fontId="40" fillId="0" borderId="1" xfId="67" applyNumberFormat="1" applyFont="1" applyFill="1" applyBorder="1" applyAlignment="1">
      <alignment horizontal="center" wrapText="1"/>
    </xf>
    <xf numFmtId="173" fontId="62" fillId="0" borderId="1" xfId="67" applyNumberFormat="1" applyFont="1" applyFill="1" applyBorder="1" applyAlignment="1" applyProtection="1">
      <alignment horizontal="left" vertical="center" wrapText="1"/>
    </xf>
    <xf numFmtId="0" fontId="63" fillId="0" borderId="0" xfId="0" applyFont="1"/>
    <xf numFmtId="0" fontId="61" fillId="0" borderId="0" xfId="0" applyFont="1"/>
    <xf numFmtId="170" fontId="38" fillId="0" borderId="0" xfId="0" applyNumberFormat="1" applyFont="1"/>
    <xf numFmtId="170" fontId="61" fillId="0" borderId="0" xfId="0" applyNumberFormat="1" applyFont="1"/>
    <xf numFmtId="1" fontId="7" fillId="0" borderId="0" xfId="0" applyNumberFormat="1" applyFont="1" applyFill="1" applyBorder="1" applyAlignment="1">
      <alignment horizontal="center" vertical="center"/>
    </xf>
    <xf numFmtId="0" fontId="39" fillId="0" borderId="1" xfId="1" applyFont="1" applyFill="1" applyBorder="1" applyAlignment="1">
      <alignment horizontal="center" vertical="center" wrapText="1"/>
    </xf>
    <xf numFmtId="0" fontId="39" fillId="0" borderId="1" xfId="1" applyFont="1" applyFill="1" applyBorder="1" applyAlignment="1">
      <alignment horizontal="center" vertical="center"/>
    </xf>
    <xf numFmtId="0" fontId="5" fillId="0" borderId="1" xfId="1" applyFont="1" applyFill="1" applyBorder="1" applyAlignment="1">
      <alignment horizontal="center"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12" fillId="0" borderId="0" xfId="2" applyFont="1" applyAlignment="1">
      <alignment horizontal="right" vertical="center"/>
    </xf>
    <xf numFmtId="1" fontId="7" fillId="0" borderId="1" xfId="1" applyNumberFormat="1" applyFont="1" applyFill="1" applyBorder="1" applyAlignment="1">
      <alignment horizontal="center" vertical="center"/>
    </xf>
    <xf numFmtId="0" fontId="5" fillId="0" borderId="0" xfId="1" applyFont="1" applyFill="1" applyAlignment="1">
      <alignment vertical="center"/>
    </xf>
    <xf numFmtId="0" fontId="9" fillId="0" borderId="0" xfId="1" applyFont="1" applyFill="1" applyAlignment="1">
      <alignment vertical="center"/>
    </xf>
    <xf numFmtId="0" fontId="7" fillId="0" borderId="0" xfId="1" applyFont="1" applyFill="1" applyAlignment="1">
      <alignment vertical="center"/>
    </xf>
    <xf numFmtId="0" fontId="11" fillId="27" borderId="1" xfId="2" applyFont="1" applyFill="1" applyBorder="1" applyAlignment="1">
      <alignment horizontal="left" vertical="center" wrapText="1"/>
    </xf>
    <xf numFmtId="0" fontId="11" fillId="27" borderId="1" xfId="2" applyFont="1" applyFill="1" applyBorder="1" applyAlignment="1">
      <alignment horizontal="center" vertical="center" wrapText="1"/>
    </xf>
    <xf numFmtId="0" fontId="11" fillId="27" borderId="1" xfId="2" applyFont="1" applyFill="1" applyBorder="1"/>
    <xf numFmtId="0" fontId="12" fillId="0" borderId="0" xfId="2" applyFont="1" applyAlignment="1">
      <alignment horizontal="right" vertical="center"/>
    </xf>
    <xf numFmtId="0" fontId="64" fillId="0" borderId="0" xfId="2" applyFont="1" applyFill="1"/>
    <xf numFmtId="0" fontId="42" fillId="0" borderId="1" xfId="2" applyFont="1" applyFill="1" applyBorder="1" applyAlignment="1">
      <alignment horizontal="center" vertical="center" wrapText="1"/>
    </xf>
    <xf numFmtId="4" fontId="7" fillId="0" borderId="1" xfId="1" applyNumberFormat="1" applyFont="1" applyFill="1" applyBorder="1" applyAlignment="1">
      <alignment horizontal="center" vertical="center" wrapText="1"/>
    </xf>
    <xf numFmtId="0" fontId="57" fillId="0" borderId="1" xfId="0" applyNumberFormat="1" applyFont="1" applyFill="1" applyBorder="1" applyAlignment="1" applyProtection="1">
      <alignment vertical="center" wrapText="1"/>
    </xf>
    <xf numFmtId="0" fontId="62" fillId="0" borderId="1" xfId="0" applyNumberFormat="1" applyFont="1" applyFill="1" applyBorder="1" applyAlignment="1" applyProtection="1">
      <alignment vertical="center" wrapText="1"/>
    </xf>
    <xf numFmtId="0" fontId="7" fillId="0" borderId="0" xfId="1" applyFont="1" applyAlignment="1">
      <alignment horizontal="center" vertical="center"/>
    </xf>
    <xf numFmtId="0" fontId="41" fillId="0" borderId="1" xfId="0" applyFont="1" applyFill="1" applyBorder="1" applyAlignment="1">
      <alignment horizontal="center" wrapText="1"/>
    </xf>
    <xf numFmtId="4" fontId="40" fillId="0" borderId="1" xfId="0" applyNumberFormat="1" applyFont="1" applyFill="1" applyBorder="1" applyAlignment="1">
      <alignment horizontal="center" vertical="center"/>
    </xf>
    <xf numFmtId="4" fontId="40" fillId="0" borderId="1" xfId="67" applyNumberFormat="1" applyFont="1" applyFill="1" applyBorder="1" applyAlignment="1">
      <alignment horizontal="center" wrapText="1"/>
    </xf>
    <xf numFmtId="4" fontId="62" fillId="0" borderId="1" xfId="67" applyNumberFormat="1" applyFont="1" applyFill="1" applyBorder="1" applyAlignment="1" applyProtection="1">
      <alignment horizontal="left" vertical="center" wrapText="1"/>
    </xf>
    <xf numFmtId="0" fontId="67" fillId="0" borderId="0" xfId="0" applyFont="1"/>
    <xf numFmtId="0" fontId="67" fillId="0" borderId="0" xfId="0" applyFont="1" applyAlignment="1">
      <alignment horizontal="left" vertical="center"/>
    </xf>
    <xf numFmtId="1" fontId="67" fillId="28" borderId="30" xfId="0" applyNumberFormat="1" applyFont="1" applyFill="1" applyBorder="1" applyAlignment="1">
      <alignment horizontal="center" vertical="center"/>
    </xf>
    <xf numFmtId="1" fontId="67" fillId="28" borderId="31" xfId="0" applyNumberFormat="1" applyFont="1" applyFill="1" applyBorder="1" applyAlignment="1">
      <alignment horizontal="center" vertical="center"/>
    </xf>
    <xf numFmtId="1" fontId="67" fillId="28" borderId="32" xfId="0" applyNumberFormat="1" applyFont="1" applyFill="1" applyBorder="1" applyAlignment="1">
      <alignment horizontal="center" vertical="center"/>
    </xf>
    <xf numFmtId="1" fontId="67" fillId="28" borderId="34" xfId="0" applyNumberFormat="1" applyFont="1" applyFill="1" applyBorder="1" applyAlignment="1">
      <alignment horizontal="center" vertical="center"/>
    </xf>
    <xf numFmtId="1" fontId="67" fillId="28" borderId="35" xfId="0" applyNumberFormat="1" applyFont="1" applyFill="1" applyBorder="1" applyAlignment="1">
      <alignment horizontal="center" vertical="center"/>
    </xf>
    <xf numFmtId="1" fontId="67" fillId="28" borderId="36" xfId="0" applyNumberFormat="1" applyFont="1" applyFill="1" applyBorder="1" applyAlignment="1">
      <alignment horizontal="center" vertical="center"/>
    </xf>
    <xf numFmtId="0" fontId="67" fillId="0" borderId="37" xfId="0" applyFont="1" applyBorder="1" applyAlignment="1">
      <alignment horizontal="left" vertical="center"/>
    </xf>
    <xf numFmtId="4" fontId="67" fillId="0" borderId="30" xfId="0" applyNumberFormat="1" applyFont="1" applyBorder="1" applyAlignment="1">
      <alignment horizontal="center" vertical="center"/>
    </xf>
    <xf numFmtId="4" fontId="67" fillId="0" borderId="31" xfId="0" applyNumberFormat="1" applyFont="1" applyBorder="1" applyAlignment="1">
      <alignment horizontal="center" vertical="center"/>
    </xf>
    <xf numFmtId="4" fontId="67" fillId="0" borderId="32" xfId="0" applyNumberFormat="1" applyFont="1" applyBorder="1" applyAlignment="1">
      <alignment horizontal="center" vertical="center"/>
    </xf>
    <xf numFmtId="0" fontId="67" fillId="0" borderId="38" xfId="0" applyFont="1" applyBorder="1" applyAlignment="1">
      <alignment horizontal="right" vertical="center"/>
    </xf>
    <xf numFmtId="4" fontId="67" fillId="0" borderId="39" xfId="0" applyNumberFormat="1" applyFont="1" applyBorder="1" applyAlignment="1">
      <alignment horizontal="center" vertical="center"/>
    </xf>
    <xf numFmtId="4" fontId="67" fillId="0" borderId="40" xfId="0" applyNumberFormat="1" applyFont="1" applyBorder="1" applyAlignment="1">
      <alignment horizontal="center" vertical="center"/>
    </xf>
    <xf numFmtId="4" fontId="67" fillId="0" borderId="41" xfId="0" applyNumberFormat="1" applyFont="1" applyBorder="1" applyAlignment="1">
      <alignment horizontal="center" vertical="center"/>
    </xf>
    <xf numFmtId="0" fontId="67" fillId="0" borderId="38" xfId="0" applyFont="1" applyBorder="1" applyAlignment="1">
      <alignment horizontal="left" vertical="center"/>
    </xf>
    <xf numFmtId="0" fontId="67" fillId="0" borderId="42" xfId="0" applyFont="1" applyBorder="1" applyAlignment="1">
      <alignment horizontal="left" vertical="center"/>
    </xf>
    <xf numFmtId="4" fontId="67" fillId="0" borderId="34" xfId="0" applyNumberFormat="1" applyFont="1" applyBorder="1" applyAlignment="1">
      <alignment horizontal="center" vertical="center"/>
    </xf>
    <xf numFmtId="4" fontId="67" fillId="0" borderId="35" xfId="0" applyNumberFormat="1" applyFont="1" applyBorder="1" applyAlignment="1">
      <alignment horizontal="center" vertical="center"/>
    </xf>
    <xf numFmtId="4" fontId="67" fillId="0" borderId="36" xfId="0" applyNumberFormat="1" applyFont="1" applyBorder="1" applyAlignment="1">
      <alignment horizontal="center" vertical="center"/>
    </xf>
    <xf numFmtId="0" fontId="67" fillId="0" borderId="33" xfId="0" applyFont="1" applyBorder="1" applyAlignment="1">
      <alignment horizontal="left" vertical="center"/>
    </xf>
    <xf numFmtId="4" fontId="67" fillId="0" borderId="43" xfId="0" applyNumberFormat="1" applyFont="1" applyBorder="1" applyAlignment="1">
      <alignment horizontal="center" vertical="center"/>
    </xf>
    <xf numFmtId="4" fontId="67" fillId="0" borderId="44" xfId="0" applyNumberFormat="1" applyFont="1" applyBorder="1" applyAlignment="1">
      <alignment horizontal="center" vertical="center"/>
    </xf>
    <xf numFmtId="4" fontId="67" fillId="0" borderId="45" xfId="0" applyNumberFormat="1" applyFont="1" applyBorder="1" applyAlignment="1">
      <alignment horizontal="center" vertical="center"/>
    </xf>
    <xf numFmtId="4" fontId="67" fillId="0" borderId="0" xfId="0" applyNumberFormat="1" applyFont="1" applyAlignment="1">
      <alignment horizontal="center" vertical="center"/>
    </xf>
    <xf numFmtId="4" fontId="67" fillId="0" borderId="0" xfId="0" applyNumberFormat="1" applyFont="1"/>
    <xf numFmtId="49" fontId="67" fillId="28" borderId="31" xfId="0" applyNumberFormat="1" applyFont="1" applyFill="1" applyBorder="1" applyAlignment="1">
      <alignment horizontal="center" vertical="center"/>
    </xf>
    <xf numFmtId="49" fontId="67" fillId="28" borderId="32" xfId="0" applyNumberFormat="1" applyFont="1" applyFill="1" applyBorder="1" applyAlignment="1">
      <alignment horizontal="center" vertical="center"/>
    </xf>
    <xf numFmtId="49" fontId="67" fillId="28" borderId="35" xfId="0" applyNumberFormat="1" applyFont="1" applyFill="1" applyBorder="1" applyAlignment="1">
      <alignment horizontal="center" vertical="center"/>
    </xf>
    <xf numFmtId="49" fontId="67" fillId="28" borderId="36" xfId="0" applyNumberFormat="1" applyFont="1" applyFill="1" applyBorder="1" applyAlignment="1">
      <alignment horizontal="center" vertical="center"/>
    </xf>
    <xf numFmtId="0" fontId="68" fillId="0" borderId="33" xfId="0" applyFont="1" applyBorder="1" applyAlignment="1">
      <alignment horizontal="left" vertical="center"/>
    </xf>
    <xf numFmtId="4" fontId="68" fillId="0" borderId="46" xfId="0" applyNumberFormat="1" applyFont="1" applyBorder="1" applyAlignment="1">
      <alignment horizontal="center" vertical="center"/>
    </xf>
    <xf numFmtId="4" fontId="68" fillId="0" borderId="47" xfId="0" applyNumberFormat="1" applyFont="1" applyBorder="1" applyAlignment="1">
      <alignment horizontal="center" vertical="center"/>
    </xf>
    <xf numFmtId="4" fontId="68" fillId="0" borderId="48" xfId="0" applyNumberFormat="1" applyFont="1" applyBorder="1" applyAlignment="1">
      <alignment horizontal="center" vertical="center"/>
    </xf>
    <xf numFmtId="0" fontId="67" fillId="0" borderId="0" xfId="0" applyFont="1" applyFill="1" applyBorder="1" applyAlignment="1">
      <alignment horizontal="left" vertical="center"/>
    </xf>
    <xf numFmtId="0" fontId="69" fillId="0" borderId="49" xfId="0" applyFont="1" applyBorder="1" applyAlignment="1">
      <alignment horizontal="right" vertical="center"/>
    </xf>
    <xf numFmtId="4" fontId="68" fillId="0" borderId="50" xfId="0" applyNumberFormat="1" applyFont="1" applyBorder="1" applyAlignment="1">
      <alignment horizontal="center" vertical="center"/>
    </xf>
    <xf numFmtId="4" fontId="68" fillId="0" borderId="51" xfId="0" applyNumberFormat="1" applyFont="1" applyBorder="1" applyAlignment="1">
      <alignment horizontal="center" vertical="center"/>
    </xf>
    <xf numFmtId="4" fontId="68" fillId="0" borderId="52" xfId="0" applyNumberFormat="1" applyFont="1" applyBorder="1" applyAlignment="1">
      <alignment horizontal="center" vertical="center"/>
    </xf>
    <xf numFmtId="0" fontId="69" fillId="0" borderId="42" xfId="0" applyFont="1" applyBorder="1" applyAlignment="1">
      <alignment horizontal="right" vertical="center"/>
    </xf>
    <xf numFmtId="4" fontId="68" fillId="0" borderId="34" xfId="0" applyNumberFormat="1" applyFont="1" applyBorder="1" applyAlignment="1">
      <alignment horizontal="center" vertical="center"/>
    </xf>
    <xf numFmtId="4" fontId="68" fillId="0" borderId="35" xfId="0" applyNumberFormat="1" applyFont="1" applyBorder="1" applyAlignment="1">
      <alignment horizontal="center" vertical="center"/>
    </xf>
    <xf numFmtId="4" fontId="68" fillId="0" borderId="36" xfId="0" applyNumberFormat="1" applyFont="1" applyBorder="1" applyAlignment="1">
      <alignment horizontal="center" vertical="center"/>
    </xf>
    <xf numFmtId="0" fontId="67" fillId="28" borderId="53" xfId="0" applyFont="1" applyFill="1" applyBorder="1" applyAlignment="1">
      <alignment horizontal="center" vertical="center"/>
    </xf>
    <xf numFmtId="0" fontId="67" fillId="28" borderId="44" xfId="0" applyFont="1" applyFill="1" applyBorder="1" applyAlignment="1">
      <alignment horizontal="center" vertical="center"/>
    </xf>
    <xf numFmtId="0" fontId="67" fillId="28" borderId="45" xfId="0" applyFont="1" applyFill="1" applyBorder="1" applyAlignment="1">
      <alignment horizontal="center" vertical="center"/>
    </xf>
    <xf numFmtId="0" fontId="67" fillId="0" borderId="54" xfId="0" applyFont="1" applyBorder="1" applyAlignment="1">
      <alignment horizontal="left" vertical="center"/>
    </xf>
    <xf numFmtId="4" fontId="67" fillId="0" borderId="55" xfId="0" applyNumberFormat="1" applyFont="1" applyBorder="1" applyAlignment="1">
      <alignment horizontal="center" vertical="center"/>
    </xf>
    <xf numFmtId="4" fontId="67" fillId="0" borderId="56" xfId="0" applyNumberFormat="1" applyFont="1" applyBorder="1" applyAlignment="1">
      <alignment horizontal="center" vertical="center"/>
    </xf>
    <xf numFmtId="10" fontId="67" fillId="0" borderId="40" xfId="68" applyNumberFormat="1" applyFont="1" applyBorder="1" applyAlignment="1">
      <alignment horizontal="center" vertical="center"/>
    </xf>
    <xf numFmtId="10" fontId="67" fillId="0" borderId="40" xfId="0" applyNumberFormat="1" applyFont="1" applyBorder="1" applyAlignment="1">
      <alignment horizontal="center" vertical="center"/>
    </xf>
    <xf numFmtId="10" fontId="67" fillId="0" borderId="41" xfId="0" applyNumberFormat="1" applyFont="1" applyBorder="1" applyAlignment="1">
      <alignment horizontal="center" vertical="center"/>
    </xf>
    <xf numFmtId="9" fontId="36" fillId="0" borderId="0" xfId="0" applyNumberFormat="1" applyFont="1" applyBorder="1"/>
    <xf numFmtId="9" fontId="67" fillId="0" borderId="0" xfId="0" applyNumberFormat="1" applyFont="1"/>
    <xf numFmtId="49" fontId="7" fillId="0" borderId="4" xfId="1" applyNumberFormat="1" applyFont="1" applyBorder="1" applyAlignment="1">
      <alignment horizontal="center" vertical="center"/>
    </xf>
    <xf numFmtId="174" fontId="36" fillId="0" borderId="0" xfId="0" applyNumberFormat="1" applyFont="1"/>
    <xf numFmtId="0" fontId="40" fillId="0" borderId="1" xfId="0" applyFont="1" applyFill="1" applyBorder="1" applyAlignment="1">
      <alignment vertical="center" wrapText="1"/>
    </xf>
    <xf numFmtId="43" fontId="36" fillId="0" borderId="1" xfId="67" applyFont="1" applyFill="1" applyBorder="1" applyAlignment="1">
      <alignment vertical="center"/>
    </xf>
    <xf numFmtId="169" fontId="45" fillId="0" borderId="0" xfId="67" applyNumberFormat="1" applyFont="1" applyFill="1" applyBorder="1" applyAlignment="1">
      <alignment horizontal="center" vertical="center"/>
    </xf>
    <xf numFmtId="169" fontId="36" fillId="0" borderId="0" xfId="67" applyNumberFormat="1" applyFont="1" applyBorder="1" applyAlignment="1">
      <alignment vertical="center"/>
    </xf>
    <xf numFmtId="0" fontId="36" fillId="0" borderId="0" xfId="0" applyFont="1" applyAlignment="1">
      <alignment vertical="center"/>
    </xf>
    <xf numFmtId="4" fontId="40" fillId="0" borderId="24" xfId="2" applyNumberFormat="1" applyFont="1" applyFill="1" applyBorder="1" applyAlignment="1">
      <alignment horizontal="justify" vertical="center"/>
    </xf>
    <xf numFmtId="14" fontId="40" fillId="0" borderId="24" xfId="2" applyNumberFormat="1" applyFont="1" applyFill="1" applyBorder="1" applyAlignment="1">
      <alignment horizontal="center"/>
    </xf>
    <xf numFmtId="39" fontId="40" fillId="0" borderId="24" xfId="2" applyNumberFormat="1"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49" fontId="7" fillId="0" borderId="1" xfId="1" applyNumberFormat="1" applyFont="1" applyBorder="1" applyAlignment="1">
      <alignment horizontal="center" vertical="center"/>
    </xf>
    <xf numFmtId="0" fontId="40" fillId="0" borderId="25" xfId="2" applyFont="1" applyFill="1" applyBorder="1" applyAlignment="1">
      <alignment horizontal="center"/>
    </xf>
    <xf numFmtId="0" fontId="40" fillId="0" borderId="28" xfId="2" applyFont="1" applyFill="1" applyBorder="1" applyAlignment="1">
      <alignment horizontal="center" vertical="top" wrapText="1"/>
    </xf>
    <xf numFmtId="0" fontId="11" fillId="29" borderId="0" xfId="2" applyFont="1" applyFill="1"/>
    <xf numFmtId="0" fontId="11" fillId="29" borderId="0" xfId="2" applyFont="1" applyFill="1" applyBorder="1" applyAlignment="1"/>
    <xf numFmtId="0" fontId="42" fillId="29" borderId="1" xfId="2" applyNumberFormat="1" applyFont="1" applyFill="1" applyBorder="1" applyAlignment="1">
      <alignment horizontal="center" vertical="top" wrapText="1"/>
    </xf>
    <xf numFmtId="0" fontId="11" fillId="29" borderId="1" xfId="2" applyFont="1" applyFill="1" applyBorder="1" applyAlignment="1">
      <alignment horizontal="center" vertical="center" wrapText="1"/>
    </xf>
    <xf numFmtId="14" fontId="11" fillId="29" borderId="1" xfId="2" applyNumberFormat="1" applyFont="1" applyFill="1" applyBorder="1" applyAlignment="1">
      <alignment horizontal="center" vertical="center" wrapText="1"/>
    </xf>
    <xf numFmtId="0" fontId="4" fillId="0" borderId="0" xfId="1" applyFont="1" applyFill="1" applyBorder="1" applyAlignment="1">
      <alignment horizontal="center" vertical="center"/>
    </xf>
    <xf numFmtId="0" fontId="49" fillId="0" borderId="0" xfId="2" applyFont="1" applyFill="1" applyAlignment="1">
      <alignment horizontal="center"/>
    </xf>
    <xf numFmtId="0" fontId="5" fillId="0" borderId="0" xfId="1" applyFont="1" applyFill="1" applyAlignment="1">
      <alignment horizontal="center" vertical="center"/>
    </xf>
    <xf numFmtId="0" fontId="40" fillId="0" borderId="25" xfId="2" applyFont="1" applyFill="1" applyBorder="1" applyAlignment="1">
      <alignment horizontal="center" vertical="top" wrapText="1"/>
    </xf>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10" fillId="0" borderId="0" xfId="1" applyFont="1" applyFill="1" applyBorder="1"/>
    <xf numFmtId="4" fontId="70" fillId="0" borderId="0" xfId="1" applyNumberFormat="1" applyFont="1" applyFill="1" applyAlignment="1">
      <alignment vertical="center"/>
    </xf>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56" fillId="0" borderId="0" xfId="1" applyFont="1" applyFill="1" applyBorder="1"/>
    <xf numFmtId="0" fontId="0" fillId="0" borderId="0" xfId="0" applyFill="1"/>
    <xf numFmtId="0" fontId="40" fillId="0" borderId="24" xfId="2" applyFont="1" applyFill="1" applyBorder="1" applyAlignment="1">
      <alignment horizontal="center" vertical="top" wrapText="1"/>
    </xf>
    <xf numFmtId="0" fontId="11" fillId="0" borderId="4" xfId="2" applyFont="1" applyFill="1" applyBorder="1" applyAlignment="1">
      <alignment horizontal="center" vertical="center" wrapText="1"/>
    </xf>
    <xf numFmtId="167" fontId="40" fillId="0" borderId="24" xfId="2" applyNumberFormat="1" applyFont="1" applyFill="1" applyBorder="1" applyAlignment="1">
      <alignment horizontal="center" vertical="center" wrapText="1"/>
    </xf>
    <xf numFmtId="175" fontId="40" fillId="0" borderId="24" xfId="2" applyNumberFormat="1" applyFont="1" applyFill="1" applyBorder="1" applyAlignment="1">
      <alignment horizontal="center" vertical="center" wrapText="1"/>
    </xf>
    <xf numFmtId="14" fontId="40" fillId="0" borderId="28" xfId="2" applyNumberFormat="1" applyFont="1" applyFill="1" applyBorder="1" applyAlignment="1">
      <alignment horizontal="center" vertical="top" wrapText="1"/>
    </xf>
    <xf numFmtId="176"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xf>
    <xf numFmtId="4" fontId="37" fillId="0" borderId="1" xfId="49" applyNumberFormat="1" applyFont="1" applyBorder="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2" fillId="0" borderId="0" xfId="2" applyFont="1" applyAlignment="1">
      <alignment horizontal="right" vertical="center"/>
    </xf>
    <xf numFmtId="0" fontId="39" fillId="0" borderId="0" xfId="1" applyFont="1" applyAlignment="1">
      <alignment horizontal="center" vertical="center"/>
    </xf>
    <xf numFmtId="0" fontId="11" fillId="0" borderId="0" xfId="1" applyFont="1"/>
    <xf numFmtId="0" fontId="7" fillId="0" borderId="0" xfId="1" applyFont="1"/>
    <xf numFmtId="0" fontId="11" fillId="0" borderId="0" xfId="2" applyFont="1" applyAlignment="1">
      <alignment horizontal="right" vertical="center"/>
    </xf>
    <xf numFmtId="0" fontId="7" fillId="0" borderId="0" xfId="1" applyFont="1" applyFill="1"/>
    <xf numFmtId="0" fontId="39" fillId="0" borderId="0" xfId="1" applyFont="1" applyAlignment="1">
      <alignment horizontal="left" vertical="center"/>
    </xf>
    <xf numFmtId="0" fontId="39" fillId="0" borderId="0" xfId="1" applyFont="1" applyAlignment="1">
      <alignment vertical="center"/>
    </xf>
    <xf numFmtId="0" fontId="74" fillId="0" borderId="0" xfId="1" applyFont="1" applyAlignment="1">
      <alignment vertical="center"/>
    </xf>
    <xf numFmtId="0" fontId="7" fillId="0" borderId="0" xfId="1" applyFont="1" applyFill="1" applyBorder="1" applyAlignment="1">
      <alignment horizontal="center" vertical="center"/>
    </xf>
    <xf numFmtId="0" fontId="7" fillId="0" borderId="0" xfId="1" applyFont="1" applyBorder="1"/>
    <xf numFmtId="0" fontId="7" fillId="0" borderId="1" xfId="1" applyFont="1" applyBorder="1" applyAlignment="1">
      <alignment vertical="center" wrapText="1"/>
    </xf>
    <xf numFmtId="0" fontId="7" fillId="0" borderId="0" xfId="1" applyFont="1" applyBorder="1" applyAlignment="1">
      <alignment vertical="center"/>
    </xf>
    <xf numFmtId="0" fontId="7" fillId="0" borderId="0" xfId="1" applyFont="1" applyBorder="1" applyAlignment="1">
      <alignment horizontal="center" vertical="center"/>
    </xf>
    <xf numFmtId="0" fontId="11" fillId="0" borderId="1" xfId="2" applyFont="1" applyFill="1" applyBorder="1" applyAlignment="1">
      <alignment vertical="center" wrapText="1"/>
    </xf>
    <xf numFmtId="0" fontId="7" fillId="29" borderId="1" xfId="1" applyFont="1" applyFill="1" applyBorder="1" applyAlignment="1">
      <alignment horizontal="center" vertical="center" wrapText="1"/>
    </xf>
    <xf numFmtId="0" fontId="1" fillId="0" borderId="0" xfId="50"/>
    <xf numFmtId="0" fontId="75" fillId="0" borderId="0" xfId="50" applyFont="1"/>
    <xf numFmtId="0" fontId="76" fillId="0" borderId="0" xfId="50" applyFont="1"/>
    <xf numFmtId="49" fontId="77" fillId="0" borderId="0" xfId="50" applyNumberFormat="1" applyFont="1"/>
    <xf numFmtId="49" fontId="77" fillId="0" borderId="0" xfId="50" applyNumberFormat="1" applyFont="1" applyAlignment="1">
      <alignment vertical="center"/>
    </xf>
    <xf numFmtId="0" fontId="1" fillId="0" borderId="0" xfId="50" applyAlignment="1">
      <alignment vertical="center"/>
    </xf>
    <xf numFmtId="49" fontId="76" fillId="0" borderId="0" xfId="50" applyNumberFormat="1" applyFont="1" applyAlignment="1">
      <alignment vertical="center"/>
    </xf>
    <xf numFmtId="0" fontId="77" fillId="0" borderId="0" xfId="50" applyFont="1"/>
    <xf numFmtId="0" fontId="78" fillId="29" borderId="57" xfId="50" applyFont="1" applyFill="1" applyBorder="1" applyAlignment="1">
      <alignment horizontal="center"/>
    </xf>
    <xf numFmtId="0" fontId="78" fillId="0" borderId="57" xfId="50" applyFont="1" applyBorder="1" applyAlignment="1">
      <alignment vertical="center"/>
    </xf>
    <xf numFmtId="0" fontId="78" fillId="0" borderId="60" xfId="50" applyFont="1" applyBorder="1" applyAlignment="1">
      <alignment vertical="center"/>
    </xf>
    <xf numFmtId="0" fontId="78" fillId="29" borderId="1" xfId="50" applyFont="1" applyFill="1" applyBorder="1" applyAlignment="1">
      <alignment horizontal="center"/>
    </xf>
    <xf numFmtId="0" fontId="78" fillId="0" borderId="1" xfId="50" applyFont="1" applyBorder="1" applyAlignment="1">
      <alignment vertical="center"/>
    </xf>
    <xf numFmtId="0" fontId="76" fillId="29" borderId="1" xfId="50" applyFont="1" applyFill="1" applyBorder="1" applyAlignment="1">
      <alignment horizontal="center"/>
    </xf>
    <xf numFmtId="0" fontId="76" fillId="29" borderId="63" xfId="50" applyFont="1" applyFill="1" applyBorder="1" applyAlignment="1">
      <alignment horizontal="center" vertical="center"/>
    </xf>
    <xf numFmtId="0" fontId="76" fillId="29" borderId="0" xfId="50" applyFont="1" applyFill="1" applyAlignment="1"/>
    <xf numFmtId="0" fontId="76" fillId="29" borderId="0" xfId="50" applyFont="1" applyFill="1"/>
    <xf numFmtId="0" fontId="76" fillId="29" borderId="0" xfId="50" applyFont="1" applyFill="1" applyAlignment="1">
      <alignment vertical="center"/>
    </xf>
    <xf numFmtId="0" fontId="76" fillId="0" borderId="0" xfId="50" applyFont="1" applyAlignment="1">
      <alignment vertical="center"/>
    </xf>
    <xf numFmtId="0" fontId="78" fillId="29" borderId="57" xfId="50" applyFont="1" applyFill="1" applyBorder="1" applyAlignment="1">
      <alignment horizontal="center" vertical="center"/>
    </xf>
    <xf numFmtId="0" fontId="76" fillId="29" borderId="1" xfId="50" applyFont="1" applyFill="1" applyBorder="1" applyAlignment="1">
      <alignment horizontal="center" vertical="center"/>
    </xf>
    <xf numFmtId="0" fontId="78" fillId="29" borderId="1" xfId="50" applyFont="1" applyFill="1" applyBorder="1" applyAlignment="1">
      <alignment horizontal="center" vertical="center"/>
    </xf>
    <xf numFmtId="0" fontId="78" fillId="29" borderId="2" xfId="50" applyFont="1" applyFill="1" applyBorder="1" applyAlignment="1">
      <alignment horizontal="center" vertical="center"/>
    </xf>
    <xf numFmtId="0" fontId="76" fillId="29" borderId="57" xfId="50" applyFont="1" applyFill="1" applyBorder="1" applyAlignment="1">
      <alignment horizontal="center" vertical="center"/>
    </xf>
    <xf numFmtId="0" fontId="76" fillId="29" borderId="2" xfId="50" applyFont="1" applyFill="1" applyBorder="1" applyAlignment="1">
      <alignment horizontal="center" vertical="center"/>
    </xf>
    <xf numFmtId="0" fontId="76" fillId="29" borderId="0" xfId="50" applyFont="1" applyFill="1" applyBorder="1" applyAlignment="1"/>
    <xf numFmtId="0" fontId="76" fillId="29" borderId="0" xfId="50" applyFont="1" applyFill="1" applyBorder="1"/>
    <xf numFmtId="0" fontId="76" fillId="29" borderId="0" xfId="50" applyFont="1" applyFill="1" applyBorder="1" applyAlignment="1">
      <alignment vertical="center"/>
    </xf>
    <xf numFmtId="0" fontId="76" fillId="0" borderId="0" xfId="50" applyFont="1" applyBorder="1" applyAlignment="1">
      <alignment vertical="center"/>
    </xf>
    <xf numFmtId="0" fontId="76" fillId="0" borderId="0" xfId="50" applyFont="1" applyFill="1" applyBorder="1" applyAlignment="1">
      <alignment horizontal="center" vertical="center"/>
    </xf>
    <xf numFmtId="0" fontId="1" fillId="0" borderId="0" xfId="50" applyAlignment="1"/>
    <xf numFmtId="0" fontId="39" fillId="0" borderId="0" xfId="50" applyFont="1" applyAlignment="1">
      <alignment horizontal="center"/>
    </xf>
    <xf numFmtId="0" fontId="79" fillId="0" borderId="0" xfId="50" applyFont="1" applyAlignment="1">
      <alignment vertical="center" wrapText="1"/>
    </xf>
    <xf numFmtId="0" fontId="42" fillId="26" borderId="1" xfId="2" applyNumberFormat="1" applyFont="1" applyFill="1" applyBorder="1" applyAlignment="1">
      <alignment horizontal="center" vertical="top" wrapText="1"/>
    </xf>
    <xf numFmtId="0" fontId="42" fillId="26" borderId="1" xfId="2" applyFont="1" applyFill="1" applyBorder="1" applyAlignment="1">
      <alignment vertical="top" wrapText="1"/>
    </xf>
    <xf numFmtId="0" fontId="11" fillId="26" borderId="1" xfId="2" applyFont="1" applyFill="1" applyBorder="1" applyAlignment="1">
      <alignment horizontal="center" vertical="center" wrapText="1"/>
    </xf>
    <xf numFmtId="0" fontId="11" fillId="29" borderId="1" xfId="2" applyNumberFormat="1" applyFont="1" applyFill="1" applyBorder="1" applyAlignment="1">
      <alignment horizontal="center" vertical="center" wrapText="1"/>
    </xf>
    <xf numFmtId="0" fontId="47" fillId="0" borderId="1" xfId="45" applyFont="1" applyFill="1" applyBorder="1" applyAlignment="1">
      <alignment horizontal="center" vertical="center" wrapText="1"/>
    </xf>
    <xf numFmtId="1" fontId="11" fillId="0" borderId="1" xfId="2" applyNumberFormat="1" applyFont="1" applyFill="1" applyBorder="1" applyAlignment="1">
      <alignment horizontal="center" vertical="center" wrapText="1"/>
    </xf>
    <xf numFmtId="0" fontId="43" fillId="0" borderId="1" xfId="45" applyFont="1" applyFill="1" applyBorder="1" applyAlignment="1">
      <alignment horizontal="center" vertical="center" wrapText="1"/>
    </xf>
    <xf numFmtId="0" fontId="42" fillId="0" borderId="0" xfId="52" applyFont="1" applyFill="1" applyAlignment="1"/>
    <xf numFmtId="1" fontId="11" fillId="0" borderId="1" xfId="2" applyNumberFormat="1" applyFont="1" applyFill="1" applyBorder="1" applyAlignment="1">
      <alignment horizontal="center" vertical="center"/>
    </xf>
    <xf numFmtId="9" fontId="40" fillId="0" borderId="24" xfId="68" applyFont="1" applyFill="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80" fillId="30" borderId="1" xfId="1" applyFont="1" applyFill="1" applyBorder="1" applyAlignment="1">
      <alignment horizontal="center" vertical="center" wrapText="1"/>
    </xf>
    <xf numFmtId="4" fontId="80" fillId="30" borderId="1" xfId="1" applyNumberFormat="1" applyFont="1" applyFill="1" applyBorder="1" applyAlignment="1">
      <alignment horizontal="center" vertical="center" wrapText="1"/>
    </xf>
    <xf numFmtId="0" fontId="7" fillId="0" borderId="0" xfId="1" applyFont="1" applyBorder="1" applyAlignment="1">
      <alignment wrapText="1"/>
    </xf>
    <xf numFmtId="0" fontId="11" fillId="0" borderId="1" xfId="2" applyFont="1" applyBorder="1" applyAlignment="1">
      <alignment horizontal="left" vertical="top" wrapText="1"/>
    </xf>
    <xf numFmtId="0" fontId="42" fillId="31" borderId="1" xfId="2" applyFont="1" applyFill="1" applyBorder="1" applyAlignment="1">
      <alignment horizontal="center" vertical="center" wrapText="1"/>
    </xf>
    <xf numFmtId="1" fontId="11" fillId="31" borderId="1" xfId="2" applyNumberFormat="1" applyFont="1" applyFill="1" applyBorder="1" applyAlignment="1">
      <alignment horizontal="center" vertical="center" wrapText="1"/>
    </xf>
    <xf numFmtId="1" fontId="11" fillId="31" borderId="1" xfId="2" applyNumberFormat="1" applyFont="1" applyFill="1" applyBorder="1" applyAlignment="1">
      <alignment horizontal="center" vertical="center"/>
    </xf>
    <xf numFmtId="0" fontId="11" fillId="31" borderId="1" xfId="2" applyFont="1" applyFill="1" applyBorder="1" applyAlignment="1">
      <alignment horizontal="center" vertical="center" wrapText="1"/>
    </xf>
    <xf numFmtId="0" fontId="47" fillId="31" borderId="1" xfId="45" applyFont="1" applyFill="1" applyBorder="1" applyAlignment="1">
      <alignment horizontal="center" vertical="center" wrapText="1"/>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177" fontId="7" fillId="0" borderId="1" xfId="67" applyNumberFormat="1" applyFont="1" applyFill="1" applyBorder="1" applyAlignment="1">
      <alignment horizontal="center" vertical="center" wrapText="1"/>
    </xf>
    <xf numFmtId="178" fontId="11" fillId="31" borderId="1" xfId="2" applyNumberFormat="1" applyFont="1" applyFill="1" applyBorder="1" applyAlignment="1">
      <alignment horizontal="center" vertical="center" wrapText="1"/>
    </xf>
    <xf numFmtId="178" fontId="11" fillId="31" borderId="1" xfId="2" applyNumberFormat="1" applyFont="1" applyFill="1" applyBorder="1" applyAlignment="1">
      <alignment horizontal="center" vertical="center"/>
    </xf>
    <xf numFmtId="178" fontId="11"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xf>
    <xf numFmtId="178" fontId="11" fillId="31" borderId="1" xfId="1" applyNumberFormat="1" applyFont="1" applyFill="1" applyBorder="1" applyAlignment="1">
      <alignment horizontal="center" vertical="center"/>
    </xf>
    <xf numFmtId="0" fontId="12" fillId="0" borderId="0" xfId="2" applyFont="1" applyFill="1" applyAlignment="1">
      <alignment wrapText="1"/>
    </xf>
    <xf numFmtId="0" fontId="12" fillId="0" borderId="0" xfId="2" applyFont="1" applyAlignment="1">
      <alignment wrapText="1"/>
    </xf>
    <xf numFmtId="0" fontId="12" fillId="0" borderId="0" xfId="2" applyFont="1" applyAlignment="1">
      <alignment wrapText="1"/>
    </xf>
    <xf numFmtId="1" fontId="7" fillId="0" borderId="4" xfId="1" applyNumberFormat="1" applyFont="1" applyFill="1" applyBorder="1" applyAlignment="1">
      <alignment horizontal="center" vertical="center"/>
    </xf>
    <xf numFmtId="1" fontId="7" fillId="0" borderId="7" xfId="1" applyNumberFormat="1" applyFont="1" applyFill="1" applyBorder="1" applyAlignment="1">
      <alignment horizontal="center" vertical="center"/>
    </xf>
    <xf numFmtId="1" fontId="7" fillId="0" borderId="3" xfId="1" applyNumberFormat="1" applyFont="1" applyFill="1" applyBorder="1" applyAlignment="1">
      <alignment horizontal="center" vertical="center"/>
    </xf>
    <xf numFmtId="0" fontId="7" fillId="0" borderId="10" xfId="1" applyFont="1" applyFill="1" applyBorder="1" applyAlignment="1">
      <alignment horizontal="center" vertical="center" wrapText="1"/>
    </xf>
    <xf numFmtId="0" fontId="7" fillId="0" borderId="2" xfId="1" applyFont="1" applyFill="1" applyBorder="1" applyAlignment="1">
      <alignment horizontal="center" vertical="center" wrapText="1"/>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4" fontId="72" fillId="0" borderId="0" xfId="1" applyNumberFormat="1" applyFont="1" applyFill="1" applyAlignment="1">
      <alignment horizontal="center" vertical="center"/>
    </xf>
    <xf numFmtId="0" fontId="72" fillId="0" borderId="0" xfId="1" applyFont="1" applyFill="1" applyAlignment="1">
      <alignment horizontal="center" vertical="center"/>
    </xf>
    <xf numFmtId="4" fontId="73" fillId="0" borderId="0" xfId="1" applyNumberFormat="1" applyFont="1" applyFill="1" applyAlignment="1">
      <alignment horizontal="center" vertical="center"/>
    </xf>
    <xf numFmtId="4" fontId="71" fillId="0" borderId="0" xfId="1" applyNumberFormat="1" applyFont="1" applyAlignment="1">
      <alignment horizontal="center" vertical="center"/>
    </xf>
    <xf numFmtId="0" fontId="71"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4" fontId="72" fillId="0" borderId="0" xfId="1" applyNumberFormat="1" applyFont="1" applyAlignment="1">
      <alignment horizontal="center" vertical="center"/>
    </xf>
    <xf numFmtId="0" fontId="72" fillId="0" borderId="0" xfId="1" applyFont="1" applyAlignment="1">
      <alignment horizontal="center" vertical="center"/>
    </xf>
    <xf numFmtId="0" fontId="4" fillId="0" borderId="0" xfId="1" applyFont="1" applyFill="1" applyBorder="1" applyAlignment="1">
      <alignment horizontal="center" vertical="center"/>
    </xf>
    <xf numFmtId="0" fontId="49" fillId="0" borderId="0" xfId="0" applyFont="1" applyFill="1" applyAlignment="1">
      <alignment horizontal="center" vertical="center"/>
    </xf>
    <xf numFmtId="4" fontId="74" fillId="0" borderId="0" xfId="1" applyNumberFormat="1" applyFont="1" applyAlignment="1">
      <alignment horizontal="center" vertical="center"/>
    </xf>
    <xf numFmtId="0" fontId="74"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74" fillId="0" borderId="0" xfId="1" applyFont="1" applyAlignment="1">
      <alignment horizontal="center" vertical="center" wrapText="1"/>
    </xf>
    <xf numFmtId="4" fontId="39" fillId="29" borderId="0" xfId="1" applyNumberFormat="1" applyFont="1" applyFill="1" applyAlignment="1">
      <alignment horizontal="center" vertical="center"/>
    </xf>
    <xf numFmtId="0" fontId="39" fillId="29" borderId="0" xfId="1" applyFont="1" applyFill="1" applyAlignment="1">
      <alignment horizontal="center" vertical="center"/>
    </xf>
    <xf numFmtId="0" fontId="7" fillId="0" borderId="0" xfId="1" applyFont="1" applyFill="1" applyBorder="1" applyAlignment="1">
      <alignment horizontal="center" vertical="center"/>
    </xf>
    <xf numFmtId="4" fontId="74" fillId="0" borderId="0" xfId="1" applyNumberFormat="1" applyFont="1" applyAlignment="1">
      <alignment horizontal="center" vertical="center" wrapText="1"/>
    </xf>
    <xf numFmtId="0" fontId="39" fillId="0" borderId="0" xfId="1" applyFont="1" applyAlignment="1">
      <alignment horizontal="center" vertical="center"/>
    </xf>
    <xf numFmtId="4" fontId="9" fillId="0" borderId="0" xfId="1" applyNumberFormat="1" applyFont="1" applyAlignment="1">
      <alignment horizontal="center" vertical="center"/>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4" fontId="76" fillId="29" borderId="63" xfId="50" applyNumberFormat="1" applyFont="1" applyFill="1" applyBorder="1" applyAlignment="1">
      <alignment horizontal="center" vertical="center"/>
    </xf>
    <xf numFmtId="0" fontId="76" fillId="29" borderId="63" xfId="50" applyFont="1" applyFill="1" applyBorder="1" applyAlignment="1">
      <alignment horizontal="center" vertical="center"/>
    </xf>
    <xf numFmtId="0" fontId="78" fillId="0" borderId="20" xfId="50" applyFont="1" applyBorder="1" applyAlignment="1">
      <alignment horizontal="center"/>
    </xf>
    <xf numFmtId="0" fontId="76" fillId="0" borderId="62" xfId="50" applyFont="1" applyBorder="1" applyAlignment="1">
      <alignment vertical="center"/>
    </xf>
    <xf numFmtId="0" fontId="76" fillId="0" borderId="1" xfId="50" applyFont="1" applyBorder="1" applyAlignment="1">
      <alignment vertical="center"/>
    </xf>
    <xf numFmtId="0" fontId="76" fillId="0" borderId="1" xfId="50" applyFont="1" applyFill="1" applyBorder="1" applyAlignment="1">
      <alignment horizontal="center" vertical="center"/>
    </xf>
    <xf numFmtId="0" fontId="76" fillId="29" borderId="4" xfId="50" applyFont="1" applyFill="1" applyBorder="1" applyAlignment="1">
      <alignment horizontal="center" vertical="center"/>
    </xf>
    <xf numFmtId="0" fontId="76" fillId="29" borderId="3" xfId="50" applyFont="1" applyFill="1" applyBorder="1" applyAlignment="1">
      <alignment horizontal="center" vertical="center"/>
    </xf>
    <xf numFmtId="0" fontId="7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76" fillId="0" borderId="4" xfId="50" applyFont="1" applyFill="1" applyBorder="1" applyAlignment="1">
      <alignment horizontal="center" vertical="center"/>
    </xf>
    <xf numFmtId="0" fontId="1" fillId="0" borderId="3" xfId="50" applyBorder="1"/>
    <xf numFmtId="0" fontId="76" fillId="29" borderId="1" xfId="50" applyFont="1" applyFill="1" applyBorder="1" applyAlignment="1">
      <alignment horizontal="center" vertical="center"/>
    </xf>
    <xf numFmtId="0" fontId="76" fillId="0" borderId="0" xfId="50" applyFont="1" applyFill="1" applyAlignment="1"/>
    <xf numFmtId="0" fontId="78" fillId="0" borderId="77" xfId="50" applyFont="1" applyBorder="1" applyAlignment="1">
      <alignment horizontal="center" vertical="center"/>
    </xf>
    <xf numFmtId="0" fontId="76" fillId="0" borderId="64" xfId="50" applyFont="1" applyBorder="1" applyAlignment="1">
      <alignment vertical="center"/>
    </xf>
    <xf numFmtId="0" fontId="76" fillId="0" borderId="63" xfId="50" applyFont="1" applyBorder="1" applyAlignment="1">
      <alignment vertical="center"/>
    </xf>
    <xf numFmtId="0" fontId="76" fillId="0" borderId="60" xfId="50" applyFont="1" applyBorder="1" applyAlignment="1">
      <alignment vertical="center"/>
    </xf>
    <xf numFmtId="0" fontId="76" fillId="0" borderId="57" xfId="50" applyFont="1" applyBorder="1" applyAlignment="1">
      <alignment vertical="center"/>
    </xf>
    <xf numFmtId="0" fontId="76" fillId="29" borderId="59" xfId="50" applyFont="1" applyFill="1" applyBorder="1" applyAlignment="1">
      <alignment horizontal="center" vertical="center"/>
    </xf>
    <xf numFmtId="0" fontId="76" fillId="29" borderId="58" xfId="50" applyFont="1" applyFill="1" applyBorder="1" applyAlignment="1">
      <alignment horizontal="center" vertical="center"/>
    </xf>
    <xf numFmtId="9" fontId="76" fillId="29" borderId="59" xfId="50" applyNumberFormat="1" applyFont="1" applyFill="1" applyBorder="1" applyAlignment="1">
      <alignment horizontal="center" vertical="center"/>
    </xf>
    <xf numFmtId="0" fontId="76" fillId="29" borderId="72" xfId="50" applyFont="1" applyFill="1" applyBorder="1" applyAlignment="1">
      <alignment horizontal="center" vertical="center"/>
    </xf>
    <xf numFmtId="0" fontId="76" fillId="29" borderId="68" xfId="50" applyFont="1" applyFill="1" applyBorder="1" applyAlignment="1">
      <alignment horizontal="center" vertical="center"/>
    </xf>
    <xf numFmtId="0" fontId="76" fillId="0" borderId="75" xfId="50" applyFont="1" applyBorder="1" applyAlignment="1">
      <alignment vertical="center"/>
    </xf>
    <xf numFmtId="0" fontId="76" fillId="0" borderId="74" xfId="50" applyFont="1" applyBorder="1" applyAlignment="1">
      <alignment vertical="center"/>
    </xf>
    <xf numFmtId="0" fontId="76" fillId="0" borderId="73" xfId="50" applyFont="1" applyBorder="1" applyAlignment="1">
      <alignment vertical="center"/>
    </xf>
    <xf numFmtId="0" fontId="76" fillId="0" borderId="1" xfId="50" applyFont="1" applyBorder="1" applyAlignment="1">
      <alignment horizontal="center" vertical="center"/>
    </xf>
    <xf numFmtId="0" fontId="67" fillId="0" borderId="1" xfId="50" applyFont="1" applyBorder="1" applyAlignment="1">
      <alignment horizontal="center" vertical="center"/>
    </xf>
    <xf numFmtId="0" fontId="76" fillId="0" borderId="3" xfId="50" applyFont="1" applyFill="1" applyBorder="1" applyAlignment="1">
      <alignment horizontal="center" vertical="center"/>
    </xf>
    <xf numFmtId="0" fontId="76" fillId="0" borderId="78" xfId="50" applyFont="1" applyBorder="1" applyAlignment="1">
      <alignment vertical="center"/>
    </xf>
    <xf numFmtId="0" fontId="76" fillId="0" borderId="77" xfId="50" applyFont="1" applyBorder="1" applyAlignment="1">
      <alignment vertical="center"/>
    </xf>
    <xf numFmtId="0" fontId="76" fillId="0" borderId="76" xfId="50" applyFont="1" applyBorder="1" applyAlignment="1">
      <alignment vertical="center"/>
    </xf>
    <xf numFmtId="0" fontId="76" fillId="29" borderId="57" xfId="50" applyFont="1" applyFill="1" applyBorder="1" applyAlignment="1">
      <alignment horizontal="center" vertical="center"/>
    </xf>
    <xf numFmtId="0" fontId="7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76" fillId="0" borderId="71" xfId="50" applyFont="1" applyBorder="1" applyAlignment="1">
      <alignment vertical="center"/>
    </xf>
    <xf numFmtId="0" fontId="76" fillId="0" borderId="6" xfId="50" applyFont="1" applyBorder="1" applyAlignment="1">
      <alignment vertical="center"/>
    </xf>
    <xf numFmtId="0" fontId="76" fillId="0" borderId="70" xfId="50" applyFont="1" applyBorder="1" applyAlignment="1">
      <alignment horizontal="left" vertical="center"/>
    </xf>
    <xf numFmtId="0" fontId="76" fillId="0" borderId="69" xfId="50" applyFont="1" applyBorder="1" applyAlignment="1">
      <alignment horizontal="left" vertical="center"/>
    </xf>
    <xf numFmtId="0" fontId="76" fillId="0" borderId="68" xfId="50" applyFont="1" applyBorder="1" applyAlignment="1">
      <alignment horizontal="left" vertical="center"/>
    </xf>
    <xf numFmtId="0" fontId="78" fillId="0" borderId="64" xfId="50" applyFont="1" applyBorder="1" applyAlignment="1">
      <alignment horizontal="left" vertical="center"/>
    </xf>
    <xf numFmtId="0" fontId="78" fillId="0" borderId="63" xfId="50" applyFont="1" applyBorder="1" applyAlignment="1">
      <alignment horizontal="left" vertical="center"/>
    </xf>
    <xf numFmtId="0" fontId="76" fillId="0" borderId="67" xfId="50" applyFont="1" applyBorder="1" applyAlignment="1">
      <alignment vertical="center"/>
    </xf>
    <xf numFmtId="0" fontId="76" fillId="0" borderId="2" xfId="50" applyFont="1" applyBorder="1" applyAlignment="1">
      <alignment vertical="center"/>
    </xf>
    <xf numFmtId="0" fontId="76" fillId="29" borderId="2" xfId="50" applyFont="1" applyFill="1" applyBorder="1" applyAlignment="1">
      <alignment horizontal="center" vertical="center"/>
    </xf>
    <xf numFmtId="0" fontId="78" fillId="0" borderId="67" xfId="50" applyFont="1" applyBorder="1" applyAlignment="1">
      <alignment vertical="center"/>
    </xf>
    <xf numFmtId="0" fontId="78" fillId="0" borderId="2" xfId="50" applyFont="1" applyBorder="1" applyAlignment="1">
      <alignment vertical="center"/>
    </xf>
    <xf numFmtId="0" fontId="78" fillId="29" borderId="2" xfId="50" applyFont="1" applyFill="1" applyBorder="1" applyAlignment="1">
      <alignment horizontal="center" vertical="center"/>
    </xf>
    <xf numFmtId="0" fontId="78" fillId="0" borderId="61" xfId="50" applyFont="1" applyBorder="1" applyAlignment="1">
      <alignment vertical="center" wrapText="1"/>
    </xf>
    <xf numFmtId="0" fontId="78" fillId="0" borderId="7" xfId="50" applyFont="1" applyBorder="1" applyAlignment="1">
      <alignment vertical="center" wrapText="1"/>
    </xf>
    <xf numFmtId="0" fontId="78" fillId="0" borderId="3" xfId="50" applyFont="1" applyBorder="1" applyAlignment="1">
      <alignment vertical="center" wrapText="1"/>
    </xf>
    <xf numFmtId="0" fontId="78" fillId="29" borderId="1" xfId="50" applyFont="1" applyFill="1" applyBorder="1" applyAlignment="1">
      <alignment horizontal="center" vertical="center"/>
    </xf>
    <xf numFmtId="0" fontId="78" fillId="29" borderId="1" xfId="50" applyFont="1" applyFill="1" applyBorder="1" applyAlignment="1">
      <alignment horizontal="center"/>
    </xf>
    <xf numFmtId="0" fontId="78" fillId="0" borderId="62" xfId="50" applyFont="1" applyBorder="1" applyAlignment="1">
      <alignment vertical="center"/>
    </xf>
    <xf numFmtId="0" fontId="78" fillId="0" borderId="1" xfId="50" applyFont="1" applyBorder="1" applyAlignment="1">
      <alignment vertical="center"/>
    </xf>
    <xf numFmtId="0" fontId="78" fillId="0" borderId="66" xfId="50" applyFont="1" applyBorder="1" applyAlignment="1">
      <alignment vertical="center"/>
    </xf>
    <xf numFmtId="0" fontId="78" fillId="0" borderId="65" xfId="50" applyFont="1" applyBorder="1" applyAlignment="1">
      <alignment vertical="center"/>
    </xf>
    <xf numFmtId="0" fontId="78" fillId="0" borderId="58" xfId="50" applyFont="1" applyBorder="1" applyAlignment="1">
      <alignment vertical="center"/>
    </xf>
    <xf numFmtId="0" fontId="78" fillId="29" borderId="57" xfId="50" applyFont="1" applyFill="1" applyBorder="1" applyAlignment="1">
      <alignment horizontal="center" vertical="center"/>
    </xf>
    <xf numFmtId="0" fontId="76" fillId="29" borderId="1" xfId="50" applyFont="1" applyFill="1" applyBorder="1" applyAlignment="1">
      <alignment horizontal="center"/>
    </xf>
    <xf numFmtId="0" fontId="78" fillId="29" borderId="59" xfId="50" applyFont="1" applyFill="1" applyBorder="1" applyAlignment="1">
      <alignment horizontal="center" vertical="center"/>
    </xf>
    <xf numFmtId="0" fontId="78" fillId="29" borderId="58" xfId="50" applyFont="1" applyFill="1" applyBorder="1" applyAlignment="1">
      <alignment horizontal="center" vertical="center"/>
    </xf>
    <xf numFmtId="0" fontId="78" fillId="29" borderId="59" xfId="50" applyFont="1" applyFill="1" applyBorder="1" applyAlignment="1">
      <alignment horizontal="center"/>
    </xf>
    <xf numFmtId="0" fontId="78" fillId="29" borderId="58" xfId="50" applyFont="1" applyFill="1" applyBorder="1" applyAlignment="1">
      <alignment horizontal="center"/>
    </xf>
    <xf numFmtId="0" fontId="78" fillId="0" borderId="61" xfId="50" applyFont="1" applyBorder="1" applyAlignment="1">
      <alignment horizontal="left" vertical="top"/>
    </xf>
    <xf numFmtId="0" fontId="78" fillId="0" borderId="7" xfId="50" applyFont="1" applyBorder="1" applyAlignment="1">
      <alignment horizontal="left" vertical="top"/>
    </xf>
    <xf numFmtId="0" fontId="78" fillId="0" borderId="3" xfId="50" applyFont="1" applyBorder="1" applyAlignment="1">
      <alignment horizontal="left" vertical="top"/>
    </xf>
    <xf numFmtId="0" fontId="78" fillId="29" borderId="4" xfId="50" applyFont="1" applyFill="1" applyBorder="1" applyAlignment="1">
      <alignment horizontal="center" vertical="center"/>
    </xf>
    <xf numFmtId="0" fontId="78" fillId="29" borderId="3" xfId="50" applyFont="1" applyFill="1" applyBorder="1" applyAlignment="1">
      <alignment horizontal="center" vertical="center"/>
    </xf>
    <xf numFmtId="0" fontId="78" fillId="29" borderId="4" xfId="50" applyFont="1" applyFill="1" applyBorder="1" applyAlignment="1">
      <alignment horizontal="center"/>
    </xf>
    <xf numFmtId="0" fontId="78" fillId="29" borderId="3" xfId="50" applyFont="1" applyFill="1" applyBorder="1" applyAlignment="1">
      <alignment horizontal="center"/>
    </xf>
    <xf numFmtId="0" fontId="12" fillId="0" borderId="0" xfId="2" applyFont="1" applyAlignment="1">
      <alignment horizontal="right"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29"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wrapText="1"/>
    </xf>
    <xf numFmtId="0" fontId="42" fillId="0" borderId="1"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1" xfId="52" applyFont="1" applyFill="1" applyBorder="1" applyAlignment="1">
      <alignment horizontal="center" vertical="center" wrapText="1"/>
    </xf>
    <xf numFmtId="4" fontId="74" fillId="0" borderId="0" xfId="1" applyNumberFormat="1" applyFont="1" applyFill="1" applyAlignment="1">
      <alignment horizontal="center" vertical="center"/>
    </xf>
    <xf numFmtId="0" fontId="74" fillId="0" borderId="0" xfId="1" applyFont="1" applyFill="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4" fontId="39" fillId="0" borderId="0" xfId="1" applyNumberFormat="1" applyFont="1" applyFill="1" applyAlignment="1">
      <alignment horizontal="center" vertical="center"/>
    </xf>
    <xf numFmtId="0" fontId="39" fillId="0" borderId="0" xfId="1" applyFont="1" applyFill="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0" fillId="0" borderId="25" xfId="2" applyFont="1" applyFill="1" applyBorder="1" applyAlignment="1">
      <alignment horizontal="center" vertical="top" wrapText="1"/>
    </xf>
    <xf numFmtId="0" fontId="40" fillId="0" borderId="27" xfId="2" applyFont="1" applyFill="1" applyBorder="1" applyAlignment="1">
      <alignment horizontal="center" vertical="top" wrapText="1"/>
    </xf>
    <xf numFmtId="0" fontId="40" fillId="0" borderId="26" xfId="2" applyFont="1" applyFill="1" applyBorder="1" applyAlignment="1">
      <alignment horizontal="center"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25" xfId="2" applyFont="1" applyFill="1" applyBorder="1" applyAlignment="1">
      <alignment horizontal="center" vertical="center" wrapText="1"/>
    </xf>
    <xf numFmtId="0" fontId="40" fillId="0" borderId="27" xfId="2" applyFont="1" applyFill="1" applyBorder="1" applyAlignment="1">
      <alignment horizontal="center" vertical="center" wrapText="1"/>
    </xf>
    <xf numFmtId="0" fontId="40" fillId="0" borderId="26" xfId="2" applyFont="1" applyFill="1" applyBorder="1" applyAlignment="1">
      <alignment horizontal="center" vertical="center" wrapText="1"/>
    </xf>
    <xf numFmtId="0" fontId="49" fillId="0" borderId="0" xfId="2" applyFont="1" applyFill="1" applyAlignment="1">
      <alignment horizontal="center"/>
    </xf>
    <xf numFmtId="4" fontId="70" fillId="0" borderId="0" xfId="1" applyNumberFormat="1" applyFont="1" applyAlignment="1">
      <alignment horizontal="center" vertical="center"/>
    </xf>
    <xf numFmtId="0" fontId="40" fillId="0" borderId="10" xfId="0" applyFont="1" applyFill="1" applyBorder="1" applyAlignment="1">
      <alignment horizontal="center" vertical="center" wrapText="1"/>
    </xf>
    <xf numFmtId="0" fontId="40" fillId="0" borderId="6" xfId="0" applyFont="1" applyFill="1" applyBorder="1" applyAlignment="1">
      <alignment horizontal="center" vertical="center" wrapText="1"/>
    </xf>
    <xf numFmtId="0" fontId="40" fillId="0" borderId="2" xfId="0" applyFont="1" applyFill="1" applyBorder="1" applyAlignment="1">
      <alignment horizontal="center" vertical="center" wrapText="1"/>
    </xf>
    <xf numFmtId="0" fontId="40" fillId="0" borderId="4" xfId="0" applyFont="1" applyFill="1" applyBorder="1" applyAlignment="1">
      <alignment horizontal="center"/>
    </xf>
    <xf numFmtId="0" fontId="40" fillId="0" borderId="7" xfId="0" applyFont="1" applyFill="1" applyBorder="1" applyAlignment="1">
      <alignment horizontal="center"/>
    </xf>
    <xf numFmtId="0" fontId="40" fillId="0" borderId="3" xfId="0" applyFont="1" applyFill="1" applyBorder="1" applyAlignment="1">
      <alignment horizontal="center"/>
    </xf>
    <xf numFmtId="0" fontId="12" fillId="0" borderId="0" xfId="2" applyFont="1" applyAlignment="1">
      <alignment horizontal="right" vertical="center"/>
    </xf>
    <xf numFmtId="0" fontId="67" fillId="28" borderId="29" xfId="0" applyFont="1" applyFill="1" applyBorder="1" applyAlignment="1">
      <alignment horizontal="center" vertical="center"/>
    </xf>
    <xf numFmtId="0" fontId="67" fillId="28" borderId="33" xfId="0" applyFont="1" applyFill="1" applyBorder="1" applyAlignment="1">
      <alignment horizontal="center" vertical="center"/>
    </xf>
    <xf numFmtId="0" fontId="58" fillId="24" borderId="4" xfId="0" applyFont="1" applyFill="1" applyBorder="1" applyAlignment="1">
      <alignment horizontal="center" vertical="center" wrapText="1"/>
    </xf>
    <xf numFmtId="0" fontId="58" fillId="24" borderId="3" xfId="0" applyFont="1" applyFill="1" applyBorder="1" applyAlignment="1">
      <alignment horizontal="center" vertical="center" wrapText="1"/>
    </xf>
    <xf numFmtId="0" fontId="67" fillId="0" borderId="20" xfId="0" applyFont="1" applyBorder="1" applyAlignment="1">
      <alignment horizontal="left" vertical="center"/>
    </xf>
    <xf numFmtId="0" fontId="41" fillId="0" borderId="0" xfId="0" applyFont="1" applyFill="1" applyBorder="1" applyAlignment="1">
      <alignment horizontal="left" wrapText="1"/>
    </xf>
    <xf numFmtId="0" fontId="41" fillId="0" borderId="20" xfId="0" applyFont="1" applyFill="1" applyBorder="1" applyAlignment="1">
      <alignment wrapText="1"/>
    </xf>
    <xf numFmtId="0" fontId="41" fillId="0" borderId="10" xfId="0" applyFont="1" applyFill="1" applyBorder="1" applyAlignment="1">
      <alignment horizontal="center" wrapText="1"/>
    </xf>
    <xf numFmtId="0" fontId="41" fillId="0" borderId="6" xfId="0" applyFont="1" applyFill="1" applyBorder="1" applyAlignment="1">
      <alignment horizontal="center" wrapText="1"/>
    </xf>
    <xf numFmtId="0" fontId="41" fillId="0" borderId="2" xfId="0" applyFont="1" applyFill="1" applyBorder="1" applyAlignment="1">
      <alignment horizontal="center" wrapText="1"/>
    </xf>
    <xf numFmtId="0" fontId="45" fillId="0" borderId="10" xfId="0" applyFont="1" applyFill="1" applyBorder="1" applyAlignment="1">
      <alignment horizontal="center" vertical="center" wrapText="1"/>
    </xf>
    <xf numFmtId="0" fontId="45" fillId="0" borderId="2" xfId="0" applyFont="1" applyFill="1" applyBorder="1" applyAlignment="1">
      <alignment horizontal="center" vertical="center" wrapText="1"/>
    </xf>
    <xf numFmtId="0" fontId="40" fillId="0" borderId="0" xfId="0" applyFont="1" applyFill="1" applyBorder="1" applyAlignment="1">
      <alignment horizontal="left" wrapText="1"/>
    </xf>
    <xf numFmtId="0" fontId="7" fillId="0" borderId="0" xfId="0" applyFont="1" applyAlignment="1">
      <alignment horizontal="center" vertic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xfId="68"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39</xdr:col>
      <xdr:colOff>756987</xdr:colOff>
      <xdr:row>42</xdr:row>
      <xdr:rowOff>185487</xdr:rowOff>
    </xdr:from>
    <xdr:to>
      <xdr:col>40</xdr:col>
      <xdr:colOff>49713</xdr:colOff>
      <xdr:row>42</xdr:row>
      <xdr:rowOff>185489</xdr:rowOff>
    </xdr:to>
    <xdr:cxnSp macro="">
      <xdr:nvCxnSpPr>
        <xdr:cNvPr id="2" name="Прямая соединительная линия 1"/>
        <xdr:cNvCxnSpPr/>
      </xdr:nvCxnSpPr>
      <xdr:spPr>
        <a:xfrm>
          <a:off x="24388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7;&#1088;&#1086;&#1075;&#1088;&#1072;&#1084;&#1084;&#1099;/!&#1058;&#1091;&#1083;&#1100;&#1089;&#1082;&#1072;&#1103;%20&#1086;&#1073;&#1083;/&#1054;&#1090;&#1095;&#1077;&#1090;&#1099;%20&#1087;&#1086;%20&#1048;&#1055;/&#1069;&#1069;/&#1056;&#1072;&#1073;&#1086;&#1090;&#1072;/&#1048;&#1055;&#1056;/&#1048;&#1055;&#1056;%2022-26/&#1058;&#1069;/E1113_1075260020043_25_0_00_TUE-00058-06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7;&#1088;&#1086;&#1075;&#1088;&#1072;&#1084;&#1084;&#1099;/!&#1058;&#1091;&#1083;&#1100;&#1089;&#1082;&#1072;&#1103;%20&#1086;&#1073;&#1083;/&#1054;&#1090;&#1095;&#1077;&#1090;&#1099;%20&#1087;&#1086;%20&#1048;&#1055;/&#1069;&#1069;/1.4.%20L_&#1055;&#1056;1%20&#1055;&#1086;&#1082;&#1091;&#1087;&#1082;&#1072;%20&#1073;&#1086;&#1088;&#1090;&#1086;&#1074;&#1086;&#1075;&#1086;%20&#1072;&#1074;&#1090;&#1086;&#1084;&#1086;&#1073;&#1080;&#1083;&#1103;%20&#1089;%20&#1050;&#1052;&#1059;%20&#1085;&#1072;%20&#1096;&#1072;&#1089;&#1089;&#1080;%20&#1050;&#1040;&#1052;&#1040;&#104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Местоположение"/>
      <sheetName val="2. ТП"/>
      <sheetName val="3.1. Техсостояние ПС"/>
      <sheetName val="3.2. Техсостояние ЛЭП"/>
      <sheetName val="3.3. Описание"/>
      <sheetName val="3.4. Надежность"/>
      <sheetName val="4. Бюджет"/>
      <sheetName val="5. Анализ Эконом Эфф"/>
      <sheetName val="6.1. Сетевой график"/>
      <sheetName val="6.2. Фин Осв Ввод"/>
      <sheetName val="7. Отчет о закупке"/>
      <sheetName val="8. Общие сведения"/>
    </sheetNames>
    <sheetDataSet>
      <sheetData sheetId="0">
        <row r="15">
          <cell r="A15" t="str">
            <v>Реконструкция ВЛ-0,4 кВ МТП № 21 М. Колодезное со строительством ВЛЗ и КТП, Новомосковского района, Тульской области (инв. № 12004634) протяженностью по трассе 2,9 км</v>
          </cell>
        </row>
        <row r="48">
          <cell r="C48">
            <v>4.0112129999999997</v>
          </cell>
        </row>
        <row r="49">
          <cell r="C49">
            <v>3.362193</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sheetData sheetId="10"/>
      <sheetData sheetId="11">
        <row r="27">
          <cell r="B27">
            <v>13.47</v>
          </cell>
        </row>
        <row r="38">
          <cell r="B38">
            <v>13.47</v>
          </cell>
        </row>
        <row r="53">
          <cell r="B53">
            <v>13.47</v>
          </cell>
        </row>
        <row r="55">
          <cell r="B55">
            <v>11.225</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334"/>
  <sheetViews>
    <sheetView view="pageBreakPreview" zoomScale="90" zoomScaleSheetLayoutView="90" workbookViewId="0">
      <selection activeCell="C46" sqref="C46"/>
    </sheetView>
  </sheetViews>
  <sheetFormatPr defaultRowHeight="15" x14ac:dyDescent="0.25"/>
  <cols>
    <col min="1" max="1" width="6.140625" style="317" customWidth="1"/>
    <col min="2" max="2" width="53.5703125" style="317" customWidth="1"/>
    <col min="3" max="3" width="91.42578125" style="317" customWidth="1"/>
    <col min="4" max="4" width="12" style="317" customWidth="1"/>
    <col min="5" max="5" width="14.42578125" style="317" customWidth="1"/>
    <col min="6" max="6" width="36.5703125" style="317" customWidth="1"/>
    <col min="7" max="7" width="69.85546875" style="317" customWidth="1"/>
    <col min="8" max="8" width="25.5703125" style="317" customWidth="1"/>
    <col min="9" max="9" width="16.42578125" style="317" customWidth="1"/>
    <col min="10" max="16384" width="9.140625" style="317"/>
  </cols>
  <sheetData>
    <row r="1" spans="1:22" s="14" customFormat="1" ht="18.75" x14ac:dyDescent="0.3">
      <c r="A1" s="306"/>
      <c r="H1" s="305"/>
    </row>
    <row r="2" spans="1:22" s="14" customFormat="1" ht="15.75" x14ac:dyDescent="0.25">
      <c r="A2" s="422" t="s">
        <v>604</v>
      </c>
      <c r="B2" s="422"/>
      <c r="C2" s="422"/>
      <c r="D2" s="134"/>
      <c r="E2" s="134"/>
      <c r="F2" s="134"/>
      <c r="G2" s="134"/>
      <c r="H2" s="134"/>
      <c r="I2" s="134"/>
      <c r="J2" s="134"/>
    </row>
    <row r="3" spans="1:22" s="14" customFormat="1" ht="14.25" customHeight="1" x14ac:dyDescent="0.2">
      <c r="A3" s="306"/>
      <c r="F3" s="397" t="s">
        <v>203</v>
      </c>
      <c r="G3" s="398" t="s">
        <v>610</v>
      </c>
      <c r="H3" s="398" t="s">
        <v>605</v>
      </c>
    </row>
    <row r="4" spans="1:22" s="14" customFormat="1" ht="18.75" x14ac:dyDescent="0.2">
      <c r="A4" s="426" t="s">
        <v>5</v>
      </c>
      <c r="B4" s="426"/>
      <c r="C4" s="426"/>
      <c r="D4" s="209"/>
      <c r="E4" s="209"/>
      <c r="F4" s="209"/>
      <c r="G4" s="209"/>
      <c r="H4" s="209"/>
      <c r="I4" s="209"/>
      <c r="J4" s="209"/>
      <c r="K4" s="209"/>
      <c r="L4" s="209"/>
      <c r="M4" s="209"/>
      <c r="N4" s="209"/>
      <c r="O4" s="209"/>
      <c r="P4" s="209"/>
      <c r="Q4" s="209"/>
      <c r="R4" s="209"/>
      <c r="S4" s="209"/>
      <c r="T4" s="209"/>
      <c r="U4" s="209"/>
      <c r="V4" s="209"/>
    </row>
    <row r="5" spans="1:22" s="14" customFormat="1" ht="18.75" x14ac:dyDescent="0.2">
      <c r="A5" s="302"/>
      <c r="B5" s="302"/>
      <c r="C5" s="302"/>
      <c r="D5" s="302"/>
      <c r="E5" s="302"/>
      <c r="F5" s="302"/>
      <c r="G5" s="302"/>
      <c r="H5" s="302"/>
      <c r="I5" s="209"/>
      <c r="J5" s="209"/>
      <c r="K5" s="209"/>
      <c r="L5" s="209"/>
      <c r="M5" s="209"/>
      <c r="N5" s="209"/>
      <c r="O5" s="209"/>
      <c r="P5" s="209"/>
      <c r="Q5" s="209"/>
      <c r="R5" s="209"/>
      <c r="S5" s="209"/>
      <c r="T5" s="209"/>
      <c r="U5" s="209"/>
      <c r="V5" s="209"/>
    </row>
    <row r="6" spans="1:22" s="14" customFormat="1" ht="18.75" x14ac:dyDescent="0.2">
      <c r="A6" s="427" t="s">
        <v>444</v>
      </c>
      <c r="B6" s="428"/>
      <c r="C6" s="428"/>
      <c r="D6" s="210"/>
      <c r="E6" s="210"/>
      <c r="F6" s="210"/>
      <c r="G6" s="210"/>
      <c r="H6" s="210"/>
      <c r="I6" s="209"/>
      <c r="J6" s="209"/>
      <c r="K6" s="209"/>
      <c r="L6" s="209"/>
      <c r="M6" s="209"/>
      <c r="N6" s="209"/>
      <c r="O6" s="209"/>
      <c r="P6" s="209"/>
      <c r="Q6" s="209"/>
      <c r="R6" s="209"/>
      <c r="S6" s="209"/>
      <c r="T6" s="209"/>
      <c r="U6" s="209"/>
      <c r="V6" s="209"/>
    </row>
    <row r="7" spans="1:22" s="14" customFormat="1" ht="18.75" x14ac:dyDescent="0.2">
      <c r="A7" s="423" t="s">
        <v>4</v>
      </c>
      <c r="B7" s="423"/>
      <c r="C7" s="423"/>
      <c r="D7" s="211"/>
      <c r="E7" s="211"/>
      <c r="F7" s="211"/>
      <c r="G7" s="211"/>
      <c r="H7" s="211"/>
      <c r="I7" s="209"/>
      <c r="J7" s="209"/>
      <c r="K7" s="209"/>
      <c r="L7" s="209"/>
      <c r="M7" s="209"/>
      <c r="N7" s="209"/>
      <c r="O7" s="209"/>
      <c r="P7" s="209"/>
      <c r="Q7" s="209"/>
      <c r="R7" s="209"/>
      <c r="S7" s="209"/>
      <c r="T7" s="209"/>
      <c r="U7" s="209"/>
      <c r="V7" s="209"/>
    </row>
    <row r="8" spans="1:22" s="14" customFormat="1" ht="18.75" x14ac:dyDescent="0.2">
      <c r="A8" s="302"/>
      <c r="B8" s="302"/>
      <c r="C8" s="302"/>
      <c r="D8" s="302"/>
      <c r="E8" s="302"/>
      <c r="F8" s="302"/>
      <c r="G8" s="302"/>
      <c r="H8" s="302"/>
      <c r="I8" s="209"/>
      <c r="J8" s="209"/>
      <c r="K8" s="209"/>
      <c r="L8" s="209"/>
      <c r="M8" s="209"/>
      <c r="N8" s="209"/>
      <c r="O8" s="209"/>
      <c r="P8" s="209"/>
      <c r="Q8" s="209"/>
      <c r="R8" s="209"/>
      <c r="S8" s="209"/>
      <c r="T8" s="209"/>
      <c r="U8" s="209"/>
      <c r="V8" s="209"/>
    </row>
    <row r="9" spans="1:22" s="14" customFormat="1" ht="18.75" x14ac:dyDescent="0.2">
      <c r="A9" s="427" t="str">
        <f>H3</f>
        <v>O_ОНМ25/1</v>
      </c>
      <c r="B9" s="428"/>
      <c r="C9" s="428"/>
      <c r="D9" s="210"/>
      <c r="E9" s="210"/>
      <c r="F9" s="210"/>
      <c r="G9" s="210"/>
      <c r="H9" s="210"/>
      <c r="I9" s="209"/>
      <c r="J9" s="209"/>
      <c r="K9" s="209"/>
      <c r="L9" s="209"/>
      <c r="M9" s="209"/>
      <c r="N9" s="209"/>
      <c r="O9" s="209"/>
      <c r="P9" s="209"/>
      <c r="Q9" s="209"/>
      <c r="R9" s="209"/>
      <c r="S9" s="209"/>
      <c r="T9" s="209"/>
      <c r="U9" s="209"/>
      <c r="V9" s="209"/>
    </row>
    <row r="10" spans="1:22" s="14" customFormat="1" ht="18.75" x14ac:dyDescent="0.2">
      <c r="A10" s="423" t="s">
        <v>3</v>
      </c>
      <c r="B10" s="423"/>
      <c r="C10" s="423"/>
      <c r="D10" s="211"/>
      <c r="E10" s="211"/>
      <c r="F10" s="211"/>
      <c r="G10" s="211"/>
      <c r="H10" s="211"/>
      <c r="I10" s="209"/>
      <c r="J10" s="209"/>
      <c r="K10" s="209"/>
      <c r="L10" s="209"/>
      <c r="M10" s="209"/>
      <c r="N10" s="209"/>
      <c r="O10" s="209"/>
      <c r="P10" s="209"/>
      <c r="Q10" s="209"/>
      <c r="R10" s="209"/>
      <c r="S10" s="209"/>
      <c r="T10" s="209"/>
      <c r="U10" s="209"/>
      <c r="V10" s="209"/>
    </row>
    <row r="11" spans="1:22" s="307" customFormat="1" ht="15.75" customHeight="1" x14ac:dyDescent="0.2">
      <c r="A11" s="300"/>
      <c r="B11" s="300"/>
      <c r="C11" s="300"/>
      <c r="D11" s="300"/>
      <c r="E11" s="300"/>
      <c r="F11" s="300"/>
      <c r="G11" s="300"/>
      <c r="H11" s="300"/>
      <c r="I11" s="300"/>
      <c r="J11" s="300"/>
      <c r="K11" s="300"/>
      <c r="L11" s="300"/>
      <c r="M11" s="300"/>
      <c r="N11" s="300"/>
      <c r="O11" s="300"/>
      <c r="P11" s="300"/>
      <c r="Q11" s="300"/>
      <c r="R11" s="300"/>
      <c r="S11" s="300"/>
      <c r="T11" s="300"/>
      <c r="U11" s="300"/>
      <c r="V11" s="300"/>
    </row>
    <row r="12" spans="1:22" s="309" customFormat="1" ht="14.25" customHeight="1" x14ac:dyDescent="0.2">
      <c r="A12" s="429" t="str">
        <f>G3</f>
        <v>Покупка генератора поискового ГП-500К (с кейсом) Ангстрем 1 шт.</v>
      </c>
      <c r="B12" s="429"/>
      <c r="C12" s="429"/>
      <c r="D12" s="308"/>
      <c r="E12" s="308"/>
      <c r="F12" s="308"/>
      <c r="G12" s="308"/>
      <c r="H12" s="308"/>
      <c r="I12" s="308"/>
      <c r="J12" s="308"/>
      <c r="K12" s="308"/>
      <c r="L12" s="308"/>
      <c r="M12" s="308"/>
      <c r="N12" s="210"/>
      <c r="O12" s="210"/>
      <c r="P12" s="210"/>
      <c r="Q12" s="210"/>
      <c r="R12" s="210"/>
      <c r="S12" s="210"/>
      <c r="T12" s="210"/>
      <c r="U12" s="210"/>
      <c r="V12" s="210"/>
    </row>
    <row r="13" spans="1:22" s="309" customFormat="1" ht="15" customHeight="1" x14ac:dyDescent="0.2">
      <c r="A13" s="423" t="s">
        <v>2</v>
      </c>
      <c r="B13" s="423"/>
      <c r="C13" s="423"/>
      <c r="D13" s="211"/>
      <c r="E13" s="211"/>
      <c r="F13" s="211"/>
      <c r="G13" s="211"/>
      <c r="H13" s="211"/>
      <c r="I13" s="211"/>
      <c r="J13" s="211"/>
      <c r="K13" s="211"/>
      <c r="L13" s="211"/>
      <c r="M13" s="211"/>
      <c r="N13" s="211"/>
      <c r="O13" s="211"/>
      <c r="P13" s="211"/>
      <c r="Q13" s="211"/>
      <c r="R13" s="211"/>
      <c r="S13" s="211"/>
      <c r="T13" s="211"/>
      <c r="U13" s="211"/>
      <c r="V13" s="211"/>
    </row>
    <row r="14" spans="1:22" s="309" customFormat="1" ht="15" customHeight="1" x14ac:dyDescent="0.2">
      <c r="A14" s="310"/>
      <c r="B14" s="310"/>
      <c r="C14" s="310"/>
      <c r="D14" s="310"/>
      <c r="E14" s="310"/>
      <c r="F14" s="310"/>
      <c r="G14" s="310"/>
      <c r="H14" s="310"/>
      <c r="I14" s="310"/>
      <c r="J14" s="310"/>
      <c r="K14" s="310"/>
      <c r="L14" s="310"/>
      <c r="M14" s="310"/>
      <c r="N14" s="310"/>
      <c r="O14" s="310"/>
      <c r="P14" s="310"/>
      <c r="Q14" s="310"/>
      <c r="R14" s="310"/>
      <c r="S14" s="310"/>
    </row>
    <row r="15" spans="1:22" s="309" customFormat="1" ht="21.75" customHeight="1" x14ac:dyDescent="0.2">
      <c r="A15" s="424" t="s">
        <v>372</v>
      </c>
      <c r="B15" s="425"/>
      <c r="C15" s="425"/>
      <c r="D15" s="311"/>
      <c r="E15" s="311"/>
      <c r="F15" s="311"/>
      <c r="G15" s="311"/>
      <c r="H15" s="311"/>
      <c r="I15" s="311"/>
      <c r="J15" s="311"/>
      <c r="K15" s="311"/>
      <c r="L15" s="311"/>
      <c r="M15" s="311"/>
      <c r="N15" s="311"/>
      <c r="O15" s="311"/>
      <c r="P15" s="311"/>
      <c r="Q15" s="311"/>
      <c r="R15" s="311"/>
      <c r="S15" s="311"/>
      <c r="T15" s="311"/>
      <c r="U15" s="311"/>
      <c r="V15" s="311"/>
    </row>
    <row r="16" spans="1:22" s="309" customFormat="1" ht="15" customHeight="1" x14ac:dyDescent="0.2">
      <c r="A16" s="211"/>
      <c r="B16" s="211"/>
      <c r="C16" s="211"/>
      <c r="D16" s="211"/>
      <c r="E16" s="211"/>
      <c r="F16" s="211"/>
      <c r="G16" s="211"/>
      <c r="H16" s="211"/>
      <c r="I16" s="310"/>
      <c r="J16" s="310"/>
      <c r="K16" s="310"/>
      <c r="L16" s="310"/>
      <c r="M16" s="310"/>
      <c r="N16" s="310"/>
      <c r="O16" s="310"/>
      <c r="P16" s="310"/>
      <c r="Q16" s="310"/>
      <c r="R16" s="310"/>
      <c r="S16" s="310"/>
    </row>
    <row r="17" spans="1:22" s="309" customFormat="1" ht="39.75" customHeight="1" x14ac:dyDescent="0.2">
      <c r="A17" s="312" t="s">
        <v>1</v>
      </c>
      <c r="B17" s="205" t="s">
        <v>60</v>
      </c>
      <c r="C17" s="206" t="s">
        <v>59</v>
      </c>
      <c r="D17" s="313"/>
      <c r="E17" s="313"/>
      <c r="F17" s="313"/>
      <c r="G17" s="313"/>
      <c r="H17" s="313"/>
      <c r="I17" s="300"/>
      <c r="J17" s="300"/>
      <c r="K17" s="300"/>
      <c r="L17" s="300"/>
      <c r="M17" s="300"/>
      <c r="N17" s="300"/>
      <c r="O17" s="300"/>
      <c r="P17" s="300"/>
      <c r="Q17" s="300"/>
      <c r="R17" s="300"/>
      <c r="S17" s="300"/>
      <c r="T17" s="314"/>
      <c r="U17" s="314"/>
      <c r="V17" s="314"/>
    </row>
    <row r="18" spans="1:22" s="309" customFormat="1" ht="16.5" customHeight="1" x14ac:dyDescent="0.2">
      <c r="A18" s="208">
        <v>1</v>
      </c>
      <c r="B18" s="205">
        <v>2</v>
      </c>
      <c r="C18" s="206">
        <v>3</v>
      </c>
      <c r="D18" s="313"/>
      <c r="E18" s="313"/>
      <c r="F18" s="313"/>
      <c r="G18" s="313"/>
      <c r="H18" s="313"/>
      <c r="I18" s="300"/>
      <c r="J18" s="300"/>
      <c r="K18" s="300"/>
      <c r="L18" s="300"/>
      <c r="M18" s="300"/>
      <c r="N18" s="300"/>
      <c r="O18" s="300"/>
      <c r="P18" s="300"/>
      <c r="Q18" s="300"/>
      <c r="R18" s="300"/>
      <c r="S18" s="300"/>
      <c r="T18" s="314"/>
      <c r="U18" s="314"/>
      <c r="V18" s="314"/>
    </row>
    <row r="19" spans="1:22" s="309" customFormat="1" ht="35.25" customHeight="1" x14ac:dyDescent="0.2">
      <c r="A19" s="208" t="s">
        <v>58</v>
      </c>
      <c r="B19" s="315" t="s">
        <v>247</v>
      </c>
      <c r="C19" s="206" t="s">
        <v>499</v>
      </c>
      <c r="D19" s="313"/>
      <c r="E19" s="313"/>
      <c r="F19" s="313"/>
      <c r="G19" s="313"/>
      <c r="H19" s="313"/>
      <c r="I19" s="300"/>
      <c r="J19" s="300"/>
      <c r="K19" s="300"/>
      <c r="L19" s="300"/>
      <c r="M19" s="300"/>
      <c r="N19" s="300"/>
      <c r="O19" s="300"/>
      <c r="P19" s="300"/>
      <c r="Q19" s="300"/>
      <c r="R19" s="300"/>
      <c r="S19" s="300"/>
      <c r="T19" s="314"/>
      <c r="U19" s="314"/>
      <c r="V19" s="314"/>
    </row>
    <row r="20" spans="1:22" s="309" customFormat="1" ht="49.5" customHeight="1" x14ac:dyDescent="0.2">
      <c r="A20" s="208">
        <f>A19+1</f>
        <v>2</v>
      </c>
      <c r="B20" s="26" t="s">
        <v>512</v>
      </c>
      <c r="C20" s="206" t="s">
        <v>506</v>
      </c>
      <c r="D20" s="313"/>
      <c r="E20" s="313"/>
      <c r="F20" s="313"/>
      <c r="G20" s="313"/>
      <c r="H20" s="313"/>
      <c r="I20" s="300"/>
      <c r="J20" s="300"/>
      <c r="K20" s="300"/>
      <c r="L20" s="300"/>
      <c r="M20" s="300"/>
      <c r="N20" s="300"/>
      <c r="O20" s="300"/>
      <c r="P20" s="300"/>
      <c r="Q20" s="300"/>
      <c r="R20" s="300"/>
      <c r="S20" s="300"/>
      <c r="T20" s="314"/>
      <c r="U20" s="314"/>
      <c r="V20" s="314"/>
    </row>
    <row r="21" spans="1:22" s="309" customFormat="1" ht="24.75" customHeight="1" x14ac:dyDescent="0.2">
      <c r="A21" s="417"/>
      <c r="B21" s="418"/>
      <c r="C21" s="419"/>
      <c r="D21" s="313"/>
      <c r="E21" s="313"/>
      <c r="F21" s="313"/>
      <c r="G21" s="313"/>
      <c r="H21" s="313"/>
      <c r="I21" s="406"/>
      <c r="J21" s="406"/>
      <c r="K21" s="406"/>
      <c r="L21" s="406"/>
      <c r="M21" s="406"/>
      <c r="N21" s="406"/>
      <c r="O21" s="406"/>
      <c r="P21" s="406"/>
      <c r="Q21" s="406"/>
      <c r="R21" s="406"/>
      <c r="S21" s="406"/>
      <c r="T21" s="314"/>
      <c r="U21" s="314"/>
      <c r="V21" s="314"/>
    </row>
    <row r="22" spans="1:22" s="309" customFormat="1" ht="58.5" customHeight="1" x14ac:dyDescent="0.2">
      <c r="A22" s="208">
        <f>A20+1</f>
        <v>3</v>
      </c>
      <c r="B22" s="131" t="s">
        <v>342</v>
      </c>
      <c r="C22" s="218" t="s">
        <v>503</v>
      </c>
      <c r="D22" s="313"/>
      <c r="E22" s="313"/>
      <c r="F22" s="313"/>
      <c r="G22" s="313"/>
      <c r="H22" s="300"/>
      <c r="I22" s="300"/>
      <c r="J22" s="300"/>
      <c r="K22" s="300"/>
      <c r="L22" s="300"/>
      <c r="M22" s="300"/>
      <c r="N22" s="300"/>
      <c r="O22" s="300"/>
      <c r="P22" s="300"/>
      <c r="Q22" s="300"/>
      <c r="R22" s="300"/>
      <c r="S22" s="314"/>
      <c r="T22" s="314"/>
      <c r="U22" s="314"/>
      <c r="V22" s="314"/>
    </row>
    <row r="23" spans="1:22" s="309" customFormat="1" ht="42.75" customHeight="1" x14ac:dyDescent="0.2">
      <c r="A23" s="208">
        <f t="shared" ref="A23:A35" si="0">A22+1</f>
        <v>4</v>
      </c>
      <c r="B23" s="131" t="s">
        <v>66</v>
      </c>
      <c r="C23" s="206" t="s">
        <v>500</v>
      </c>
      <c r="D23" s="313"/>
      <c r="E23" s="313"/>
      <c r="F23" s="313"/>
      <c r="G23" s="313"/>
      <c r="H23" s="300"/>
      <c r="I23" s="300"/>
      <c r="J23" s="300"/>
      <c r="K23" s="300"/>
      <c r="L23" s="300"/>
      <c r="M23" s="300"/>
      <c r="N23" s="300"/>
      <c r="O23" s="300"/>
      <c r="P23" s="300"/>
      <c r="Q23" s="300"/>
      <c r="R23" s="300"/>
      <c r="S23" s="314"/>
      <c r="T23" s="314"/>
      <c r="U23" s="314"/>
      <c r="V23" s="314"/>
    </row>
    <row r="24" spans="1:22" s="309" customFormat="1" ht="51.75" customHeight="1" x14ac:dyDescent="0.2">
      <c r="A24" s="208">
        <f t="shared" si="0"/>
        <v>5</v>
      </c>
      <c r="B24" s="131" t="s">
        <v>65</v>
      </c>
      <c r="C24" s="206" t="s">
        <v>603</v>
      </c>
      <c r="D24" s="313"/>
      <c r="E24" s="313"/>
      <c r="F24" s="313"/>
      <c r="G24" s="313"/>
      <c r="H24" s="300"/>
      <c r="I24" s="300"/>
      <c r="J24" s="300"/>
      <c r="K24" s="300"/>
      <c r="L24" s="300"/>
      <c r="M24" s="300"/>
      <c r="N24" s="300"/>
      <c r="O24" s="300"/>
      <c r="P24" s="300"/>
      <c r="Q24" s="300"/>
      <c r="R24" s="300"/>
      <c r="S24" s="314"/>
      <c r="T24" s="314"/>
      <c r="U24" s="314"/>
      <c r="V24" s="314"/>
    </row>
    <row r="25" spans="1:22" s="309" customFormat="1" ht="42.75" customHeight="1" x14ac:dyDescent="0.2">
      <c r="A25" s="208">
        <f t="shared" si="0"/>
        <v>6</v>
      </c>
      <c r="B25" s="131" t="s">
        <v>596</v>
      </c>
      <c r="C25" s="206" t="s">
        <v>446</v>
      </c>
      <c r="D25" s="313"/>
      <c r="E25" s="313"/>
      <c r="F25" s="313"/>
      <c r="G25" s="313"/>
      <c r="H25" s="300"/>
      <c r="I25" s="300"/>
      <c r="J25" s="300"/>
      <c r="K25" s="300"/>
      <c r="L25" s="300"/>
      <c r="M25" s="300"/>
      <c r="N25" s="300"/>
      <c r="O25" s="300"/>
      <c r="P25" s="300"/>
      <c r="Q25" s="300"/>
      <c r="R25" s="300"/>
      <c r="S25" s="314"/>
      <c r="T25" s="314"/>
      <c r="U25" s="314"/>
      <c r="V25" s="314"/>
    </row>
    <row r="26" spans="1:22" s="309" customFormat="1" ht="51.75" customHeight="1" x14ac:dyDescent="0.2">
      <c r="A26" s="208">
        <f t="shared" si="0"/>
        <v>7</v>
      </c>
      <c r="B26" s="131" t="s">
        <v>597</v>
      </c>
      <c r="C26" s="206" t="s">
        <v>446</v>
      </c>
      <c r="D26" s="313"/>
      <c r="E26" s="313"/>
      <c r="F26" s="313"/>
      <c r="G26" s="313"/>
      <c r="H26" s="300"/>
      <c r="I26" s="300"/>
      <c r="J26" s="300"/>
      <c r="K26" s="300"/>
      <c r="L26" s="300"/>
      <c r="M26" s="300"/>
      <c r="N26" s="300"/>
      <c r="O26" s="300"/>
      <c r="P26" s="300"/>
      <c r="Q26" s="300"/>
      <c r="R26" s="300"/>
      <c r="S26" s="314"/>
      <c r="T26" s="314"/>
      <c r="U26" s="314"/>
      <c r="V26" s="314"/>
    </row>
    <row r="27" spans="1:22" s="309" customFormat="1" ht="51.75" customHeight="1" x14ac:dyDescent="0.2">
      <c r="A27" s="208">
        <f>A26+1</f>
        <v>8</v>
      </c>
      <c r="B27" s="131" t="s">
        <v>598</v>
      </c>
      <c r="C27" s="206" t="s">
        <v>446</v>
      </c>
      <c r="D27" s="313"/>
      <c r="E27" s="313"/>
      <c r="F27" s="313"/>
      <c r="G27" s="313"/>
      <c r="H27" s="300"/>
      <c r="I27" s="300"/>
      <c r="J27" s="300"/>
      <c r="K27" s="300"/>
      <c r="L27" s="300"/>
      <c r="M27" s="300"/>
      <c r="N27" s="300"/>
      <c r="O27" s="300"/>
      <c r="P27" s="300"/>
      <c r="Q27" s="300"/>
      <c r="R27" s="300"/>
      <c r="S27" s="314"/>
      <c r="T27" s="314"/>
      <c r="U27" s="314"/>
      <c r="V27" s="314"/>
    </row>
    <row r="28" spans="1:22" s="309" customFormat="1" ht="51.75" customHeight="1" x14ac:dyDescent="0.2">
      <c r="A28" s="208">
        <f t="shared" si="0"/>
        <v>9</v>
      </c>
      <c r="B28" s="131" t="s">
        <v>599</v>
      </c>
      <c r="C28" s="206" t="s">
        <v>446</v>
      </c>
      <c r="D28" s="313"/>
      <c r="E28" s="313"/>
      <c r="F28" s="313"/>
      <c r="G28" s="313"/>
      <c r="H28" s="300"/>
      <c r="I28" s="300"/>
      <c r="J28" s="300"/>
      <c r="K28" s="300"/>
      <c r="L28" s="300"/>
      <c r="M28" s="300"/>
      <c r="N28" s="300"/>
      <c r="O28" s="300"/>
      <c r="P28" s="300"/>
      <c r="Q28" s="300"/>
      <c r="R28" s="300"/>
      <c r="S28" s="314"/>
      <c r="T28" s="314"/>
      <c r="U28" s="314"/>
      <c r="V28" s="314"/>
    </row>
    <row r="29" spans="1:22" s="309" customFormat="1" ht="51.75" customHeight="1" x14ac:dyDescent="0.2">
      <c r="A29" s="208">
        <f t="shared" si="0"/>
        <v>10</v>
      </c>
      <c r="B29" s="131" t="s">
        <v>600</v>
      </c>
      <c r="C29" s="206" t="s">
        <v>446</v>
      </c>
      <c r="D29" s="313"/>
      <c r="E29" s="313"/>
      <c r="F29" s="313"/>
      <c r="G29" s="313"/>
      <c r="H29" s="300"/>
      <c r="I29" s="300"/>
      <c r="J29" s="300"/>
      <c r="K29" s="300"/>
      <c r="L29" s="300"/>
      <c r="M29" s="300"/>
      <c r="N29" s="300"/>
      <c r="O29" s="300"/>
      <c r="P29" s="300"/>
      <c r="Q29" s="300"/>
      <c r="R29" s="300"/>
      <c r="S29" s="314"/>
      <c r="T29" s="314"/>
      <c r="U29" s="314"/>
      <c r="V29" s="314"/>
    </row>
    <row r="30" spans="1:22" s="309" customFormat="1" ht="101.25" customHeight="1" x14ac:dyDescent="0.2">
      <c r="A30" s="208">
        <f t="shared" si="0"/>
        <v>11</v>
      </c>
      <c r="B30" s="131" t="s">
        <v>343</v>
      </c>
      <c r="C30" s="206" t="s">
        <v>601</v>
      </c>
      <c r="D30" s="313"/>
      <c r="E30" s="313"/>
      <c r="F30" s="313"/>
      <c r="G30" s="313"/>
      <c r="H30" s="300"/>
      <c r="I30" s="300"/>
      <c r="J30" s="300"/>
      <c r="K30" s="300"/>
      <c r="L30" s="300"/>
      <c r="M30" s="300"/>
      <c r="N30" s="300"/>
      <c r="O30" s="300"/>
      <c r="P30" s="300"/>
      <c r="Q30" s="300"/>
      <c r="R30" s="300"/>
      <c r="S30" s="314"/>
      <c r="T30" s="314"/>
      <c r="U30" s="314"/>
      <c r="V30" s="314"/>
    </row>
    <row r="31" spans="1:22" ht="111" customHeight="1" x14ac:dyDescent="0.25">
      <c r="A31" s="208">
        <f>A30+1</f>
        <v>12</v>
      </c>
      <c r="B31" s="131" t="s">
        <v>344</v>
      </c>
      <c r="C31" s="206" t="s">
        <v>446</v>
      </c>
      <c r="D31" s="316"/>
      <c r="E31" s="316"/>
      <c r="F31" s="316"/>
      <c r="G31" s="316"/>
      <c r="H31" s="316"/>
      <c r="I31" s="316"/>
      <c r="J31" s="316"/>
      <c r="K31" s="316"/>
      <c r="L31" s="316"/>
      <c r="M31" s="316"/>
      <c r="N31" s="316"/>
      <c r="O31" s="316"/>
      <c r="P31" s="316"/>
      <c r="Q31" s="316"/>
      <c r="R31" s="316"/>
      <c r="S31" s="316"/>
      <c r="T31" s="316"/>
      <c r="U31" s="316"/>
      <c r="V31" s="316"/>
    </row>
    <row r="32" spans="1:22" ht="94.5" customHeight="1" x14ac:dyDescent="0.25">
      <c r="A32" s="208">
        <f t="shared" si="0"/>
        <v>13</v>
      </c>
      <c r="B32" s="131" t="s">
        <v>63</v>
      </c>
      <c r="C32" s="420" t="s">
        <v>385</v>
      </c>
      <c r="D32" s="316"/>
      <c r="E32" s="316"/>
      <c r="F32" s="316"/>
      <c r="G32" s="316"/>
      <c r="H32" s="316"/>
      <c r="I32" s="316"/>
      <c r="J32" s="316"/>
      <c r="K32" s="316"/>
      <c r="L32" s="316"/>
      <c r="M32" s="316"/>
      <c r="N32" s="316"/>
      <c r="O32" s="316"/>
      <c r="P32" s="316"/>
      <c r="Q32" s="316"/>
      <c r="R32" s="316"/>
      <c r="S32" s="316"/>
      <c r="T32" s="316"/>
      <c r="U32" s="316"/>
      <c r="V32" s="316"/>
    </row>
    <row r="33" spans="1:22" ht="51.75" customHeight="1" x14ac:dyDescent="0.25">
      <c r="A33" s="208">
        <f>A32+1</f>
        <v>14</v>
      </c>
      <c r="B33" s="131" t="s">
        <v>345</v>
      </c>
      <c r="C33" s="421"/>
      <c r="D33" s="316"/>
      <c r="E33" s="316"/>
      <c r="F33" s="316"/>
      <c r="G33" s="316"/>
      <c r="H33" s="316"/>
      <c r="I33" s="316"/>
      <c r="J33" s="316"/>
      <c r="K33" s="316"/>
      <c r="L33" s="316"/>
      <c r="M33" s="316"/>
      <c r="N33" s="316"/>
      <c r="O33" s="316"/>
      <c r="P33" s="316"/>
      <c r="Q33" s="316"/>
      <c r="R33" s="316"/>
      <c r="S33" s="316"/>
      <c r="T33" s="316"/>
      <c r="U33" s="316"/>
      <c r="V33" s="316"/>
    </row>
    <row r="34" spans="1:22" ht="43.5" customHeight="1" x14ac:dyDescent="0.25">
      <c r="A34" s="208">
        <f t="shared" si="0"/>
        <v>15</v>
      </c>
      <c r="B34" s="131" t="s">
        <v>346</v>
      </c>
      <c r="C34" s="206" t="s">
        <v>446</v>
      </c>
      <c r="D34" s="316"/>
      <c r="E34" s="316"/>
      <c r="F34" s="316"/>
      <c r="G34" s="316"/>
      <c r="H34" s="316"/>
      <c r="I34" s="316"/>
      <c r="J34" s="316"/>
      <c r="K34" s="316"/>
      <c r="L34" s="316"/>
      <c r="M34" s="316"/>
      <c r="N34" s="316"/>
      <c r="O34" s="316"/>
      <c r="P34" s="316"/>
      <c r="Q34" s="316"/>
      <c r="R34" s="316"/>
      <c r="S34" s="316"/>
      <c r="T34" s="316"/>
      <c r="U34" s="316"/>
      <c r="V34" s="316"/>
    </row>
    <row r="35" spans="1:22" ht="43.5" customHeight="1" x14ac:dyDescent="0.25">
      <c r="A35" s="208">
        <f t="shared" si="0"/>
        <v>16</v>
      </c>
      <c r="B35" s="131" t="s">
        <v>225</v>
      </c>
      <c r="C35" s="206" t="s">
        <v>446</v>
      </c>
      <c r="D35" s="316"/>
      <c r="E35" s="316"/>
      <c r="F35" s="316"/>
      <c r="G35" s="316"/>
      <c r="H35" s="316"/>
      <c r="I35" s="316"/>
      <c r="J35" s="316"/>
      <c r="K35" s="316"/>
      <c r="L35" s="316"/>
      <c r="M35" s="316"/>
      <c r="N35" s="316"/>
      <c r="O35" s="316"/>
      <c r="P35" s="316"/>
      <c r="Q35" s="316"/>
      <c r="R35" s="316"/>
      <c r="S35" s="316"/>
      <c r="T35" s="316"/>
      <c r="U35" s="316"/>
      <c r="V35" s="316"/>
    </row>
    <row r="36" spans="1:22" ht="27.75" customHeight="1" x14ac:dyDescent="0.25">
      <c r="A36" s="417"/>
      <c r="B36" s="418"/>
      <c r="C36" s="419"/>
      <c r="D36" s="316"/>
      <c r="E36" s="316"/>
      <c r="F36" s="316"/>
      <c r="G36" s="316"/>
      <c r="H36" s="316"/>
      <c r="I36" s="316"/>
      <c r="J36" s="316"/>
      <c r="K36" s="316"/>
      <c r="L36" s="316"/>
      <c r="M36" s="316"/>
      <c r="N36" s="316"/>
      <c r="O36" s="316"/>
      <c r="P36" s="316"/>
      <c r="Q36" s="316"/>
      <c r="R36" s="316"/>
      <c r="S36" s="316"/>
      <c r="T36" s="316"/>
      <c r="U36" s="316"/>
      <c r="V36" s="316"/>
    </row>
    <row r="37" spans="1:22" ht="94.5" x14ac:dyDescent="0.25">
      <c r="A37" s="208">
        <f>A35+1</f>
        <v>17</v>
      </c>
      <c r="B37" s="131" t="s">
        <v>386</v>
      </c>
      <c r="C37" s="131" t="s">
        <v>507</v>
      </c>
      <c r="D37" s="316"/>
      <c r="E37" s="316"/>
      <c r="F37" s="316"/>
      <c r="G37" s="316"/>
      <c r="H37" s="316"/>
      <c r="I37" s="316"/>
      <c r="J37" s="316"/>
      <c r="K37" s="316"/>
      <c r="L37" s="316"/>
      <c r="M37" s="316"/>
      <c r="N37" s="316"/>
      <c r="O37" s="316"/>
      <c r="P37" s="316"/>
      <c r="Q37" s="316"/>
      <c r="R37" s="316"/>
      <c r="S37" s="316"/>
      <c r="T37" s="316"/>
      <c r="U37" s="316"/>
      <c r="V37" s="316"/>
    </row>
    <row r="38" spans="1:22" ht="105.75" customHeight="1" x14ac:dyDescent="0.25">
      <c r="A38" s="208">
        <f t="shared" ref="A38:A43" si="1">A37+1</f>
        <v>18</v>
      </c>
      <c r="B38" s="131" t="s">
        <v>369</v>
      </c>
      <c r="C38" s="206" t="s">
        <v>384</v>
      </c>
      <c r="D38" s="316"/>
      <c r="E38" s="316"/>
      <c r="F38" s="316"/>
      <c r="G38" s="316"/>
      <c r="H38" s="316"/>
      <c r="I38" s="316"/>
      <c r="J38" s="316"/>
      <c r="K38" s="316"/>
      <c r="L38" s="316"/>
      <c r="M38" s="316"/>
      <c r="N38" s="316"/>
      <c r="O38" s="316"/>
      <c r="P38" s="316"/>
      <c r="Q38" s="316"/>
      <c r="R38" s="316"/>
      <c r="S38" s="316"/>
      <c r="T38" s="316"/>
      <c r="U38" s="316"/>
      <c r="V38" s="316"/>
    </row>
    <row r="39" spans="1:22" ht="83.25" customHeight="1" x14ac:dyDescent="0.25">
      <c r="A39" s="208">
        <f t="shared" si="1"/>
        <v>19</v>
      </c>
      <c r="B39" s="131" t="s">
        <v>380</v>
      </c>
      <c r="C39" s="206" t="s">
        <v>384</v>
      </c>
      <c r="D39" s="316"/>
      <c r="E39" s="316"/>
      <c r="F39" s="316"/>
      <c r="G39" s="316"/>
      <c r="H39" s="316"/>
      <c r="I39" s="316"/>
      <c r="J39" s="316"/>
      <c r="K39" s="316"/>
      <c r="L39" s="316"/>
      <c r="M39" s="316"/>
      <c r="N39" s="316"/>
      <c r="O39" s="316"/>
      <c r="P39" s="316"/>
      <c r="Q39" s="316"/>
      <c r="R39" s="316"/>
      <c r="S39" s="316"/>
      <c r="T39" s="316"/>
      <c r="U39" s="316"/>
      <c r="V39" s="316"/>
    </row>
    <row r="40" spans="1:22" ht="186" customHeight="1" x14ac:dyDescent="0.25">
      <c r="A40" s="208">
        <f t="shared" si="1"/>
        <v>20</v>
      </c>
      <c r="B40" s="131" t="s">
        <v>351</v>
      </c>
      <c r="C40" s="206" t="s">
        <v>384</v>
      </c>
      <c r="D40" s="316"/>
      <c r="E40" s="316"/>
      <c r="F40" s="316"/>
      <c r="G40" s="316"/>
      <c r="H40" s="316"/>
      <c r="I40" s="316"/>
      <c r="J40" s="316"/>
      <c r="K40" s="316"/>
      <c r="L40" s="316"/>
      <c r="M40" s="316"/>
      <c r="N40" s="316"/>
      <c r="O40" s="316"/>
      <c r="P40" s="316"/>
      <c r="Q40" s="316"/>
      <c r="R40" s="316"/>
      <c r="S40" s="316"/>
      <c r="T40" s="316"/>
      <c r="U40" s="316"/>
      <c r="V40" s="316"/>
    </row>
    <row r="41" spans="1:22" ht="111" customHeight="1" x14ac:dyDescent="0.25">
      <c r="A41" s="208">
        <f t="shared" si="1"/>
        <v>21</v>
      </c>
      <c r="B41" s="131" t="s">
        <v>373</v>
      </c>
      <c r="C41" s="206" t="s">
        <v>384</v>
      </c>
      <c r="D41" s="316"/>
      <c r="E41" s="316"/>
      <c r="F41" s="316"/>
      <c r="G41" s="316"/>
      <c r="H41" s="316"/>
      <c r="I41" s="316"/>
      <c r="J41" s="316"/>
      <c r="K41" s="316"/>
      <c r="L41" s="316"/>
      <c r="M41" s="316"/>
      <c r="N41" s="316"/>
      <c r="O41" s="316"/>
      <c r="P41" s="316"/>
      <c r="Q41" s="316"/>
      <c r="R41" s="316"/>
      <c r="S41" s="316"/>
      <c r="T41" s="316"/>
      <c r="U41" s="316"/>
      <c r="V41" s="316"/>
    </row>
    <row r="42" spans="1:22" ht="120" customHeight="1" x14ac:dyDescent="0.25">
      <c r="A42" s="208">
        <f t="shared" si="1"/>
        <v>22</v>
      </c>
      <c r="B42" s="131" t="s">
        <v>374</v>
      </c>
      <c r="C42" s="206" t="s">
        <v>384</v>
      </c>
      <c r="D42" s="316"/>
      <c r="E42" s="316"/>
      <c r="F42" s="316"/>
      <c r="G42" s="316"/>
      <c r="H42" s="316"/>
      <c r="I42" s="316"/>
      <c r="J42" s="316"/>
      <c r="K42" s="316"/>
      <c r="L42" s="316"/>
      <c r="M42" s="316"/>
      <c r="N42" s="316"/>
      <c r="O42" s="316"/>
      <c r="P42" s="316"/>
      <c r="Q42" s="316"/>
      <c r="R42" s="316"/>
      <c r="S42" s="316"/>
      <c r="T42" s="316"/>
      <c r="U42" s="316"/>
      <c r="V42" s="316"/>
    </row>
    <row r="43" spans="1:22" ht="101.25" customHeight="1" x14ac:dyDescent="0.25">
      <c r="A43" s="208">
        <f t="shared" si="1"/>
        <v>23</v>
      </c>
      <c r="B43" s="131" t="s">
        <v>375</v>
      </c>
      <c r="C43" s="206" t="s">
        <v>384</v>
      </c>
      <c r="D43" s="316"/>
      <c r="E43" s="316"/>
      <c r="F43" s="316"/>
      <c r="G43" s="316"/>
      <c r="H43" s="316"/>
      <c r="I43" s="316"/>
      <c r="J43" s="316"/>
      <c r="K43" s="316"/>
      <c r="L43" s="316"/>
      <c r="M43" s="316"/>
      <c r="N43" s="316"/>
      <c r="O43" s="316"/>
      <c r="P43" s="316"/>
      <c r="Q43" s="316"/>
      <c r="R43" s="316"/>
      <c r="S43" s="316"/>
      <c r="T43" s="316"/>
      <c r="U43" s="316"/>
      <c r="V43" s="316"/>
    </row>
    <row r="44" spans="1:22" ht="75.75" customHeight="1" x14ac:dyDescent="0.25">
      <c r="A44" s="208">
        <f t="shared" ref="A44:A45" si="2">A43+1</f>
        <v>24</v>
      </c>
      <c r="B44" s="131" t="s">
        <v>511</v>
      </c>
      <c r="C44" s="408">
        <f>1437004.8/1000000</f>
        <v>1.4370048</v>
      </c>
      <c r="D44" s="318"/>
      <c r="E44" s="316"/>
      <c r="F44" s="316"/>
      <c r="G44" s="316"/>
      <c r="H44" s="316"/>
      <c r="I44" s="316"/>
      <c r="J44" s="316"/>
      <c r="K44" s="316"/>
      <c r="L44" s="316"/>
      <c r="M44" s="316"/>
      <c r="N44" s="316"/>
      <c r="O44" s="316"/>
      <c r="P44" s="316"/>
      <c r="Q44" s="316"/>
      <c r="R44" s="316"/>
      <c r="S44" s="316"/>
      <c r="T44" s="316"/>
      <c r="U44" s="316"/>
      <c r="V44" s="316"/>
    </row>
    <row r="45" spans="1:22" ht="71.25" customHeight="1" x14ac:dyDescent="0.25">
      <c r="A45" s="208">
        <f t="shared" si="2"/>
        <v>25</v>
      </c>
      <c r="B45" s="131" t="s">
        <v>510</v>
      </c>
      <c r="C45" s="408">
        <f>C44/1.2</f>
        <v>1.1975040000000001</v>
      </c>
      <c r="D45" s="316"/>
      <c r="E45" s="316"/>
      <c r="F45" s="316"/>
      <c r="G45" s="316"/>
      <c r="H45" s="316"/>
      <c r="I45" s="316"/>
      <c r="J45" s="316"/>
      <c r="K45" s="316"/>
      <c r="L45" s="316"/>
      <c r="M45" s="316"/>
      <c r="N45" s="316"/>
      <c r="O45" s="316"/>
      <c r="P45" s="316"/>
      <c r="Q45" s="316"/>
      <c r="R45" s="316"/>
      <c r="S45" s="316"/>
      <c r="T45" s="316"/>
      <c r="U45" s="316"/>
      <c r="V45" s="316"/>
    </row>
    <row r="46" spans="1:22" x14ac:dyDescent="0.25">
      <c r="A46" s="316"/>
      <c r="B46" s="316"/>
      <c r="C46" s="316"/>
      <c r="D46" s="316"/>
      <c r="E46" s="316"/>
      <c r="F46" s="316"/>
      <c r="G46" s="316"/>
      <c r="H46" s="316"/>
      <c r="I46" s="316"/>
      <c r="J46" s="316"/>
      <c r="K46" s="316"/>
      <c r="L46" s="316"/>
      <c r="M46" s="316"/>
      <c r="N46" s="316"/>
      <c r="O46" s="316"/>
      <c r="P46" s="316"/>
      <c r="Q46" s="316"/>
      <c r="R46" s="316"/>
      <c r="S46" s="316"/>
      <c r="T46" s="316"/>
      <c r="U46" s="316"/>
      <c r="V46" s="316"/>
    </row>
    <row r="47" spans="1:22" x14ac:dyDescent="0.25">
      <c r="A47" s="316"/>
      <c r="B47" s="316"/>
      <c r="C47" s="316"/>
      <c r="D47" s="316"/>
      <c r="E47" s="316"/>
      <c r="F47" s="316"/>
      <c r="G47" s="316"/>
      <c r="H47" s="316"/>
      <c r="I47" s="316"/>
      <c r="J47" s="316"/>
      <c r="K47" s="316"/>
      <c r="L47" s="316"/>
      <c r="M47" s="316"/>
      <c r="N47" s="316"/>
      <c r="O47" s="316"/>
      <c r="P47" s="316"/>
      <c r="Q47" s="316"/>
      <c r="R47" s="316"/>
      <c r="S47" s="316"/>
      <c r="T47" s="316"/>
      <c r="U47" s="316"/>
      <c r="V47" s="316"/>
    </row>
    <row r="48" spans="1:22" x14ac:dyDescent="0.25">
      <c r="A48" s="316"/>
      <c r="B48" s="316"/>
      <c r="C48" s="316"/>
      <c r="D48" s="316"/>
      <c r="E48" s="316"/>
      <c r="F48" s="316"/>
      <c r="G48" s="316"/>
      <c r="H48" s="316"/>
      <c r="I48" s="316"/>
      <c r="J48" s="316"/>
      <c r="K48" s="316"/>
      <c r="L48" s="316"/>
      <c r="M48" s="316"/>
      <c r="N48" s="316"/>
      <c r="O48" s="316"/>
      <c r="P48" s="316"/>
      <c r="Q48" s="316"/>
      <c r="R48" s="316"/>
      <c r="S48" s="316"/>
      <c r="T48" s="316"/>
      <c r="U48" s="316"/>
      <c r="V48" s="316"/>
    </row>
    <row r="49" spans="1:22" x14ac:dyDescent="0.25">
      <c r="A49" s="316"/>
      <c r="B49" s="316"/>
      <c r="C49" s="316"/>
      <c r="D49" s="316"/>
      <c r="E49" s="316"/>
      <c r="F49" s="316"/>
      <c r="G49" s="316"/>
      <c r="H49" s="316"/>
      <c r="I49" s="316"/>
      <c r="J49" s="316"/>
      <c r="K49" s="316"/>
      <c r="L49" s="316"/>
      <c r="M49" s="316"/>
      <c r="N49" s="316"/>
      <c r="O49" s="316"/>
      <c r="P49" s="316"/>
      <c r="Q49" s="316"/>
      <c r="R49" s="316"/>
      <c r="S49" s="316"/>
      <c r="T49" s="316"/>
      <c r="U49" s="316"/>
      <c r="V49" s="316"/>
    </row>
    <row r="50" spans="1:22" x14ac:dyDescent="0.25">
      <c r="A50" s="316"/>
      <c r="B50" s="316"/>
      <c r="C50" s="316"/>
      <c r="D50" s="316"/>
      <c r="E50" s="316"/>
      <c r="F50" s="316"/>
      <c r="G50" s="316"/>
      <c r="H50" s="316"/>
      <c r="I50" s="316"/>
      <c r="J50" s="316"/>
      <c r="K50" s="316"/>
      <c r="L50" s="316"/>
      <c r="M50" s="316"/>
      <c r="N50" s="316"/>
      <c r="O50" s="316"/>
      <c r="P50" s="316"/>
      <c r="Q50" s="316"/>
      <c r="R50" s="316"/>
      <c r="S50" s="316"/>
      <c r="T50" s="316"/>
      <c r="U50" s="316"/>
      <c r="V50" s="316"/>
    </row>
    <row r="51" spans="1:22" x14ac:dyDescent="0.25">
      <c r="A51" s="316"/>
      <c r="B51" s="316"/>
      <c r="C51" s="316"/>
      <c r="D51" s="316"/>
      <c r="E51" s="316"/>
      <c r="F51" s="316"/>
      <c r="G51" s="316"/>
      <c r="H51" s="316"/>
      <c r="I51" s="316"/>
      <c r="J51" s="316"/>
      <c r="K51" s="316"/>
      <c r="L51" s="316"/>
      <c r="M51" s="316"/>
      <c r="N51" s="316"/>
      <c r="O51" s="316"/>
      <c r="P51" s="316"/>
      <c r="Q51" s="316"/>
      <c r="R51" s="316"/>
      <c r="S51" s="316"/>
      <c r="T51" s="316"/>
      <c r="U51" s="316"/>
      <c r="V51" s="316"/>
    </row>
    <row r="52" spans="1:22" x14ac:dyDescent="0.25">
      <c r="A52" s="316"/>
      <c r="B52" s="316"/>
      <c r="C52" s="316"/>
      <c r="D52" s="316"/>
      <c r="E52" s="316"/>
      <c r="F52" s="316"/>
      <c r="G52" s="316"/>
      <c r="H52" s="316"/>
      <c r="I52" s="316"/>
      <c r="J52" s="316"/>
      <c r="K52" s="316"/>
      <c r="L52" s="316"/>
      <c r="M52" s="316"/>
      <c r="N52" s="316"/>
      <c r="O52" s="316"/>
      <c r="P52" s="316"/>
      <c r="Q52" s="316"/>
      <c r="R52" s="316"/>
      <c r="S52" s="316"/>
      <c r="T52" s="316"/>
      <c r="U52" s="316"/>
      <c r="V52" s="316"/>
    </row>
    <row r="53" spans="1:22" x14ac:dyDescent="0.25">
      <c r="A53" s="316"/>
      <c r="B53" s="316"/>
      <c r="C53" s="316"/>
      <c r="D53" s="316"/>
      <c r="E53" s="316"/>
      <c r="F53" s="316"/>
      <c r="G53" s="316"/>
      <c r="H53" s="316"/>
      <c r="I53" s="316"/>
      <c r="J53" s="316"/>
      <c r="K53" s="316"/>
      <c r="L53" s="316"/>
      <c r="M53" s="316"/>
      <c r="N53" s="316"/>
      <c r="O53" s="316"/>
      <c r="P53" s="316"/>
      <c r="Q53" s="316"/>
      <c r="R53" s="316"/>
      <c r="S53" s="316"/>
      <c r="T53" s="316"/>
      <c r="U53" s="316"/>
      <c r="V53" s="316"/>
    </row>
    <row r="54" spans="1:22" x14ac:dyDescent="0.25">
      <c r="A54" s="316"/>
      <c r="B54" s="316"/>
      <c r="C54" s="316"/>
      <c r="D54" s="316"/>
      <c r="E54" s="316"/>
      <c r="F54" s="316"/>
      <c r="G54" s="316"/>
      <c r="H54" s="316"/>
      <c r="I54" s="316"/>
      <c r="J54" s="316"/>
      <c r="K54" s="316"/>
      <c r="L54" s="316"/>
      <c r="M54" s="316"/>
      <c r="N54" s="316"/>
      <c r="O54" s="316"/>
      <c r="P54" s="316"/>
      <c r="Q54" s="316"/>
      <c r="R54" s="316"/>
      <c r="S54" s="316"/>
      <c r="T54" s="316"/>
      <c r="U54" s="316"/>
      <c r="V54" s="316"/>
    </row>
    <row r="55" spans="1:22" x14ac:dyDescent="0.25">
      <c r="A55" s="316"/>
      <c r="B55" s="316"/>
      <c r="C55" s="316"/>
      <c r="D55" s="316"/>
      <c r="E55" s="316"/>
      <c r="F55" s="316"/>
      <c r="G55" s="316"/>
      <c r="H55" s="316"/>
      <c r="I55" s="316"/>
      <c r="J55" s="316"/>
      <c r="K55" s="316"/>
      <c r="L55" s="316"/>
      <c r="M55" s="316"/>
      <c r="N55" s="316"/>
      <c r="O55" s="316"/>
      <c r="P55" s="316"/>
      <c r="Q55" s="316"/>
      <c r="R55" s="316"/>
      <c r="S55" s="316"/>
      <c r="T55" s="316"/>
      <c r="U55" s="316"/>
      <c r="V55" s="316"/>
    </row>
    <row r="56" spans="1:22" x14ac:dyDescent="0.25">
      <c r="A56" s="316"/>
      <c r="B56" s="316"/>
      <c r="C56" s="316"/>
      <c r="D56" s="316"/>
      <c r="E56" s="316"/>
      <c r="F56" s="316"/>
      <c r="G56" s="316"/>
      <c r="H56" s="316"/>
      <c r="I56" s="316"/>
      <c r="J56" s="316"/>
      <c r="K56" s="316"/>
      <c r="L56" s="316"/>
      <c r="M56" s="316"/>
      <c r="N56" s="316"/>
      <c r="O56" s="316"/>
      <c r="P56" s="316"/>
      <c r="Q56" s="316"/>
      <c r="R56" s="316"/>
      <c r="S56" s="316"/>
      <c r="T56" s="316"/>
      <c r="U56" s="316"/>
      <c r="V56" s="316"/>
    </row>
    <row r="57" spans="1:22" x14ac:dyDescent="0.25">
      <c r="A57" s="316"/>
      <c r="B57" s="316"/>
      <c r="C57" s="316"/>
      <c r="D57" s="316"/>
      <c r="E57" s="316"/>
      <c r="F57" s="316"/>
      <c r="G57" s="316"/>
      <c r="H57" s="316"/>
      <c r="I57" s="316"/>
      <c r="J57" s="316"/>
      <c r="K57" s="316"/>
      <c r="L57" s="316"/>
      <c r="M57" s="316"/>
      <c r="N57" s="316"/>
      <c r="O57" s="316"/>
      <c r="P57" s="316"/>
      <c r="Q57" s="316"/>
      <c r="R57" s="316"/>
      <c r="S57" s="316"/>
      <c r="T57" s="316"/>
      <c r="U57" s="316"/>
      <c r="V57" s="316"/>
    </row>
    <row r="58" spans="1:22" x14ac:dyDescent="0.25">
      <c r="A58" s="316"/>
      <c r="B58" s="316"/>
      <c r="C58" s="316"/>
      <c r="D58" s="316"/>
      <c r="E58" s="316"/>
      <c r="F58" s="316"/>
      <c r="G58" s="316"/>
      <c r="H58" s="316"/>
      <c r="I58" s="316"/>
      <c r="J58" s="316"/>
      <c r="K58" s="316"/>
      <c r="L58" s="316"/>
      <c r="M58" s="316"/>
      <c r="N58" s="316"/>
      <c r="O58" s="316"/>
      <c r="P58" s="316"/>
      <c r="Q58" s="316"/>
      <c r="R58" s="316"/>
      <c r="S58" s="316"/>
      <c r="T58" s="316"/>
      <c r="U58" s="316"/>
      <c r="V58" s="316"/>
    </row>
    <row r="59" spans="1:22" x14ac:dyDescent="0.25">
      <c r="A59" s="316"/>
      <c r="B59" s="316"/>
      <c r="C59" s="316"/>
      <c r="D59" s="316"/>
      <c r="E59" s="316"/>
      <c r="F59" s="316"/>
      <c r="G59" s="316"/>
      <c r="H59" s="316"/>
      <c r="I59" s="316"/>
      <c r="J59" s="316"/>
      <c r="K59" s="316"/>
      <c r="L59" s="316"/>
      <c r="M59" s="316"/>
      <c r="N59" s="316"/>
      <c r="O59" s="316"/>
      <c r="P59" s="316"/>
      <c r="Q59" s="316"/>
      <c r="R59" s="316"/>
      <c r="S59" s="316"/>
      <c r="T59" s="316"/>
      <c r="U59" s="316"/>
      <c r="V59" s="316"/>
    </row>
    <row r="60" spans="1:22" x14ac:dyDescent="0.25">
      <c r="A60" s="316"/>
      <c r="B60" s="316"/>
      <c r="C60" s="316"/>
      <c r="D60" s="316"/>
      <c r="E60" s="316"/>
      <c r="F60" s="316"/>
      <c r="G60" s="316"/>
      <c r="H60" s="316"/>
      <c r="I60" s="316"/>
      <c r="J60" s="316"/>
      <c r="K60" s="316"/>
      <c r="L60" s="316"/>
      <c r="M60" s="316"/>
      <c r="N60" s="316"/>
      <c r="O60" s="316"/>
      <c r="P60" s="316"/>
      <c r="Q60" s="316"/>
      <c r="R60" s="316"/>
      <c r="S60" s="316"/>
      <c r="T60" s="316"/>
      <c r="U60" s="316"/>
      <c r="V60" s="316"/>
    </row>
    <row r="61" spans="1:22" x14ac:dyDescent="0.25">
      <c r="A61" s="316"/>
      <c r="B61" s="316"/>
      <c r="C61" s="316"/>
      <c r="D61" s="316"/>
      <c r="E61" s="316"/>
      <c r="F61" s="316"/>
      <c r="G61" s="316"/>
      <c r="H61" s="316"/>
      <c r="I61" s="316"/>
      <c r="J61" s="316"/>
      <c r="K61" s="316"/>
      <c r="L61" s="316"/>
      <c r="M61" s="316"/>
      <c r="N61" s="316"/>
      <c r="O61" s="316"/>
      <c r="P61" s="316"/>
      <c r="Q61" s="316"/>
      <c r="R61" s="316"/>
      <c r="S61" s="316"/>
      <c r="T61" s="316"/>
      <c r="U61" s="316"/>
      <c r="V61" s="316"/>
    </row>
    <row r="62" spans="1:22" x14ac:dyDescent="0.25">
      <c r="A62" s="316"/>
      <c r="B62" s="316"/>
      <c r="C62" s="316"/>
      <c r="D62" s="316"/>
      <c r="E62" s="316"/>
      <c r="F62" s="316"/>
      <c r="G62" s="316"/>
      <c r="H62" s="316"/>
      <c r="I62" s="316"/>
      <c r="J62" s="316"/>
      <c r="K62" s="316"/>
      <c r="L62" s="316"/>
      <c r="M62" s="316"/>
      <c r="N62" s="316"/>
      <c r="O62" s="316"/>
      <c r="P62" s="316"/>
      <c r="Q62" s="316"/>
      <c r="R62" s="316"/>
      <c r="S62" s="316"/>
      <c r="T62" s="316"/>
      <c r="U62" s="316"/>
      <c r="V62" s="316"/>
    </row>
    <row r="63" spans="1:22" x14ac:dyDescent="0.25">
      <c r="A63" s="316"/>
      <c r="B63" s="316"/>
      <c r="C63" s="316"/>
      <c r="D63" s="316"/>
      <c r="E63" s="316"/>
      <c r="F63" s="316"/>
      <c r="G63" s="316"/>
      <c r="H63" s="316"/>
      <c r="I63" s="316"/>
      <c r="J63" s="316"/>
      <c r="K63" s="316"/>
      <c r="L63" s="316"/>
      <c r="M63" s="316"/>
      <c r="N63" s="316"/>
      <c r="O63" s="316"/>
      <c r="P63" s="316"/>
      <c r="Q63" s="316"/>
      <c r="R63" s="316"/>
      <c r="S63" s="316"/>
      <c r="T63" s="316"/>
      <c r="U63" s="316"/>
      <c r="V63" s="316"/>
    </row>
    <row r="64" spans="1:22" x14ac:dyDescent="0.25">
      <c r="A64" s="316"/>
      <c r="B64" s="316"/>
      <c r="C64" s="316"/>
      <c r="D64" s="316"/>
      <c r="E64" s="316"/>
      <c r="F64" s="316"/>
      <c r="G64" s="316"/>
      <c r="H64" s="316"/>
      <c r="I64" s="316"/>
      <c r="J64" s="316"/>
      <c r="K64" s="316"/>
      <c r="L64" s="316"/>
      <c r="M64" s="316"/>
      <c r="N64" s="316"/>
      <c r="O64" s="316"/>
      <c r="P64" s="316"/>
      <c r="Q64" s="316"/>
      <c r="R64" s="316"/>
      <c r="S64" s="316"/>
      <c r="T64" s="316"/>
      <c r="U64" s="316"/>
      <c r="V64" s="316"/>
    </row>
    <row r="65" spans="1:22" x14ac:dyDescent="0.25">
      <c r="A65" s="316"/>
      <c r="B65" s="316"/>
      <c r="C65" s="316"/>
      <c r="D65" s="316"/>
      <c r="E65" s="316"/>
      <c r="F65" s="316"/>
      <c r="G65" s="316"/>
      <c r="H65" s="316"/>
      <c r="I65" s="316"/>
      <c r="J65" s="316"/>
      <c r="K65" s="316"/>
      <c r="L65" s="316"/>
      <c r="M65" s="316"/>
      <c r="N65" s="316"/>
      <c r="O65" s="316"/>
      <c r="P65" s="316"/>
      <c r="Q65" s="316"/>
      <c r="R65" s="316"/>
      <c r="S65" s="316"/>
      <c r="T65" s="316"/>
      <c r="U65" s="316"/>
      <c r="V65" s="316"/>
    </row>
    <row r="66" spans="1:22" x14ac:dyDescent="0.25">
      <c r="A66" s="316"/>
      <c r="B66" s="316"/>
      <c r="C66" s="316"/>
      <c r="D66" s="316"/>
      <c r="E66" s="316"/>
      <c r="F66" s="316"/>
      <c r="G66" s="316"/>
      <c r="H66" s="316"/>
      <c r="I66" s="316"/>
      <c r="J66" s="316"/>
      <c r="K66" s="316"/>
      <c r="L66" s="316"/>
      <c r="M66" s="316"/>
      <c r="N66" s="316"/>
      <c r="O66" s="316"/>
      <c r="P66" s="316"/>
      <c r="Q66" s="316"/>
      <c r="R66" s="316"/>
      <c r="S66" s="316"/>
      <c r="T66" s="316"/>
      <c r="U66" s="316"/>
      <c r="V66" s="316"/>
    </row>
    <row r="67" spans="1:22" x14ac:dyDescent="0.25">
      <c r="A67" s="316"/>
      <c r="B67" s="316"/>
      <c r="C67" s="316"/>
      <c r="D67" s="316"/>
      <c r="E67" s="316"/>
      <c r="F67" s="316"/>
      <c r="G67" s="316"/>
      <c r="H67" s="316"/>
      <c r="I67" s="316"/>
      <c r="J67" s="316"/>
      <c r="K67" s="316"/>
      <c r="L67" s="316"/>
      <c r="M67" s="316"/>
      <c r="N67" s="316"/>
      <c r="O67" s="316"/>
      <c r="P67" s="316"/>
      <c r="Q67" s="316"/>
      <c r="R67" s="316"/>
      <c r="S67" s="316"/>
      <c r="T67" s="316"/>
      <c r="U67" s="316"/>
      <c r="V67" s="316"/>
    </row>
    <row r="68" spans="1:22" x14ac:dyDescent="0.25">
      <c r="A68" s="316"/>
      <c r="B68" s="316"/>
      <c r="C68" s="316"/>
      <c r="D68" s="316"/>
      <c r="E68" s="316"/>
      <c r="F68" s="316"/>
      <c r="G68" s="316"/>
      <c r="H68" s="316"/>
      <c r="I68" s="316"/>
      <c r="J68" s="316"/>
      <c r="K68" s="316"/>
      <c r="L68" s="316"/>
      <c r="M68" s="316"/>
      <c r="N68" s="316"/>
      <c r="O68" s="316"/>
      <c r="P68" s="316"/>
      <c r="Q68" s="316"/>
      <c r="R68" s="316"/>
      <c r="S68" s="316"/>
      <c r="T68" s="316"/>
      <c r="U68" s="316"/>
      <c r="V68" s="316"/>
    </row>
    <row r="69" spans="1:22" x14ac:dyDescent="0.25">
      <c r="A69" s="316"/>
      <c r="B69" s="316"/>
      <c r="C69" s="316"/>
      <c r="D69" s="316"/>
      <c r="E69" s="316"/>
      <c r="F69" s="316"/>
      <c r="G69" s="316"/>
      <c r="H69" s="316"/>
      <c r="I69" s="316"/>
      <c r="J69" s="316"/>
      <c r="K69" s="316"/>
      <c r="L69" s="316"/>
      <c r="M69" s="316"/>
      <c r="N69" s="316"/>
      <c r="O69" s="316"/>
      <c r="P69" s="316"/>
      <c r="Q69" s="316"/>
      <c r="R69" s="316"/>
      <c r="S69" s="316"/>
      <c r="T69" s="316"/>
      <c r="U69" s="316"/>
      <c r="V69" s="316"/>
    </row>
    <row r="70" spans="1:22" x14ac:dyDescent="0.25">
      <c r="A70" s="316"/>
      <c r="B70" s="316"/>
      <c r="C70" s="316"/>
      <c r="D70" s="316"/>
      <c r="E70" s="316"/>
      <c r="F70" s="316"/>
      <c r="G70" s="316"/>
      <c r="H70" s="316"/>
      <c r="I70" s="316"/>
      <c r="J70" s="316"/>
      <c r="K70" s="316"/>
      <c r="L70" s="316"/>
      <c r="M70" s="316"/>
      <c r="N70" s="316"/>
      <c r="O70" s="316"/>
      <c r="P70" s="316"/>
      <c r="Q70" s="316"/>
      <c r="R70" s="316"/>
      <c r="S70" s="316"/>
      <c r="T70" s="316"/>
      <c r="U70" s="316"/>
      <c r="V70" s="316"/>
    </row>
    <row r="71" spans="1:22" x14ac:dyDescent="0.25">
      <c r="A71" s="316"/>
      <c r="B71" s="316"/>
      <c r="C71" s="316"/>
      <c r="D71" s="316"/>
      <c r="E71" s="316"/>
      <c r="F71" s="316"/>
      <c r="G71" s="316"/>
      <c r="H71" s="316"/>
      <c r="I71" s="316"/>
      <c r="J71" s="316"/>
      <c r="K71" s="316"/>
      <c r="L71" s="316"/>
      <c r="M71" s="316"/>
      <c r="N71" s="316"/>
      <c r="O71" s="316"/>
      <c r="P71" s="316"/>
      <c r="Q71" s="316"/>
      <c r="R71" s="316"/>
      <c r="S71" s="316"/>
      <c r="T71" s="316"/>
      <c r="U71" s="316"/>
      <c r="V71" s="316"/>
    </row>
    <row r="72" spans="1:22" x14ac:dyDescent="0.25">
      <c r="A72" s="316"/>
      <c r="B72" s="316"/>
      <c r="C72" s="316"/>
      <c r="D72" s="316"/>
      <c r="E72" s="316"/>
      <c r="F72" s="316"/>
      <c r="G72" s="316"/>
      <c r="H72" s="316"/>
      <c r="I72" s="316"/>
      <c r="J72" s="316"/>
      <c r="K72" s="316"/>
      <c r="L72" s="316"/>
      <c r="M72" s="316"/>
      <c r="N72" s="316"/>
      <c r="O72" s="316"/>
      <c r="P72" s="316"/>
      <c r="Q72" s="316"/>
      <c r="R72" s="316"/>
      <c r="S72" s="316"/>
      <c r="T72" s="316"/>
      <c r="U72" s="316"/>
      <c r="V72" s="316"/>
    </row>
    <row r="73" spans="1:22" x14ac:dyDescent="0.25">
      <c r="A73" s="316"/>
      <c r="B73" s="316"/>
      <c r="C73" s="316"/>
      <c r="D73" s="316"/>
      <c r="E73" s="316"/>
      <c r="F73" s="316"/>
      <c r="G73" s="316"/>
      <c r="H73" s="316"/>
      <c r="I73" s="316"/>
      <c r="J73" s="316"/>
      <c r="K73" s="316"/>
      <c r="L73" s="316"/>
      <c r="M73" s="316"/>
      <c r="N73" s="316"/>
      <c r="O73" s="316"/>
      <c r="P73" s="316"/>
      <c r="Q73" s="316"/>
      <c r="R73" s="316"/>
      <c r="S73" s="316"/>
      <c r="T73" s="316"/>
      <c r="U73" s="316"/>
      <c r="V73" s="316"/>
    </row>
    <row r="74" spans="1:22" x14ac:dyDescent="0.25">
      <c r="A74" s="316"/>
      <c r="B74" s="316"/>
      <c r="C74" s="316"/>
      <c r="D74" s="316"/>
      <c r="E74" s="316"/>
      <c r="F74" s="316"/>
      <c r="G74" s="316"/>
      <c r="H74" s="316"/>
      <c r="I74" s="316"/>
      <c r="J74" s="316"/>
      <c r="K74" s="316"/>
      <c r="L74" s="316"/>
      <c r="M74" s="316"/>
      <c r="N74" s="316"/>
      <c r="O74" s="316"/>
      <c r="P74" s="316"/>
      <c r="Q74" s="316"/>
      <c r="R74" s="316"/>
      <c r="S74" s="316"/>
      <c r="T74" s="316"/>
      <c r="U74" s="316"/>
      <c r="V74" s="316"/>
    </row>
    <row r="75" spans="1:22" x14ac:dyDescent="0.25">
      <c r="A75" s="316"/>
      <c r="B75" s="316"/>
      <c r="C75" s="316"/>
      <c r="D75" s="316"/>
      <c r="E75" s="316"/>
      <c r="F75" s="316"/>
      <c r="G75" s="316"/>
      <c r="H75" s="316"/>
      <c r="I75" s="316"/>
      <c r="J75" s="316"/>
      <c r="K75" s="316"/>
      <c r="L75" s="316"/>
      <c r="M75" s="316"/>
      <c r="N75" s="316"/>
      <c r="O75" s="316"/>
      <c r="P75" s="316"/>
      <c r="Q75" s="316"/>
      <c r="R75" s="316"/>
      <c r="S75" s="316"/>
      <c r="T75" s="316"/>
      <c r="U75" s="316"/>
      <c r="V75" s="316"/>
    </row>
    <row r="76" spans="1:22" x14ac:dyDescent="0.25">
      <c r="A76" s="316"/>
      <c r="B76" s="316"/>
      <c r="C76" s="316"/>
      <c r="D76" s="316"/>
      <c r="E76" s="316"/>
      <c r="F76" s="316"/>
      <c r="G76" s="316"/>
      <c r="H76" s="316"/>
      <c r="I76" s="316"/>
      <c r="J76" s="316"/>
      <c r="K76" s="316"/>
      <c r="L76" s="316"/>
      <c r="M76" s="316"/>
      <c r="N76" s="316"/>
      <c r="O76" s="316"/>
      <c r="P76" s="316"/>
      <c r="Q76" s="316"/>
      <c r="R76" s="316"/>
      <c r="S76" s="316"/>
      <c r="T76" s="316"/>
      <c r="U76" s="316"/>
      <c r="V76" s="316"/>
    </row>
    <row r="77" spans="1:22" x14ac:dyDescent="0.25">
      <c r="A77" s="316"/>
      <c r="B77" s="316"/>
      <c r="C77" s="316"/>
      <c r="D77" s="316"/>
      <c r="E77" s="316"/>
      <c r="F77" s="316"/>
      <c r="G77" s="316"/>
      <c r="H77" s="316"/>
      <c r="I77" s="316"/>
      <c r="J77" s="316"/>
      <c r="K77" s="316"/>
      <c r="L77" s="316"/>
      <c r="M77" s="316"/>
      <c r="N77" s="316"/>
      <c r="O77" s="316"/>
      <c r="P77" s="316"/>
      <c r="Q77" s="316"/>
      <c r="R77" s="316"/>
      <c r="S77" s="316"/>
      <c r="T77" s="316"/>
      <c r="U77" s="316"/>
      <c r="V77" s="316"/>
    </row>
    <row r="78" spans="1:22" x14ac:dyDescent="0.25">
      <c r="A78" s="316"/>
      <c r="B78" s="316"/>
      <c r="C78" s="316"/>
      <c r="D78" s="316"/>
      <c r="E78" s="316"/>
      <c r="F78" s="316"/>
      <c r="G78" s="316"/>
      <c r="H78" s="316"/>
      <c r="I78" s="316"/>
      <c r="J78" s="316"/>
      <c r="K78" s="316"/>
      <c r="L78" s="316"/>
      <c r="M78" s="316"/>
      <c r="N78" s="316"/>
      <c r="O78" s="316"/>
      <c r="P78" s="316"/>
      <c r="Q78" s="316"/>
      <c r="R78" s="316"/>
      <c r="S78" s="316"/>
      <c r="T78" s="316"/>
      <c r="U78" s="316"/>
      <c r="V78" s="316"/>
    </row>
    <row r="79" spans="1:22" x14ac:dyDescent="0.25">
      <c r="A79" s="316"/>
      <c r="B79" s="316"/>
      <c r="C79" s="316"/>
      <c r="D79" s="316"/>
      <c r="E79" s="316"/>
      <c r="F79" s="316"/>
      <c r="G79" s="316"/>
      <c r="H79" s="316"/>
      <c r="I79" s="316"/>
      <c r="J79" s="316"/>
      <c r="K79" s="316"/>
      <c r="L79" s="316"/>
      <c r="M79" s="316"/>
      <c r="N79" s="316"/>
      <c r="O79" s="316"/>
      <c r="P79" s="316"/>
      <c r="Q79" s="316"/>
      <c r="R79" s="316"/>
      <c r="S79" s="316"/>
      <c r="T79" s="316"/>
      <c r="U79" s="316"/>
      <c r="V79" s="316"/>
    </row>
    <row r="80" spans="1:22" x14ac:dyDescent="0.25">
      <c r="A80" s="316"/>
      <c r="B80" s="316"/>
      <c r="C80" s="316"/>
      <c r="D80" s="316"/>
      <c r="E80" s="316"/>
      <c r="F80" s="316"/>
      <c r="G80" s="316"/>
      <c r="H80" s="316"/>
      <c r="I80" s="316"/>
      <c r="J80" s="316"/>
      <c r="K80" s="316"/>
      <c r="L80" s="316"/>
      <c r="M80" s="316"/>
      <c r="N80" s="316"/>
      <c r="O80" s="316"/>
      <c r="P80" s="316"/>
      <c r="Q80" s="316"/>
      <c r="R80" s="316"/>
      <c r="S80" s="316"/>
      <c r="T80" s="316"/>
      <c r="U80" s="316"/>
      <c r="V80" s="316"/>
    </row>
    <row r="81" spans="1:22" x14ac:dyDescent="0.25">
      <c r="A81" s="316"/>
      <c r="B81" s="316"/>
      <c r="C81" s="316"/>
      <c r="D81" s="316"/>
      <c r="E81" s="316"/>
      <c r="F81" s="316"/>
      <c r="G81" s="316"/>
      <c r="H81" s="316"/>
      <c r="I81" s="316"/>
      <c r="J81" s="316"/>
      <c r="K81" s="316"/>
      <c r="L81" s="316"/>
      <c r="M81" s="316"/>
      <c r="N81" s="316"/>
      <c r="O81" s="316"/>
      <c r="P81" s="316"/>
      <c r="Q81" s="316"/>
      <c r="R81" s="316"/>
      <c r="S81" s="316"/>
      <c r="T81" s="316"/>
      <c r="U81" s="316"/>
      <c r="V81" s="316"/>
    </row>
    <row r="82" spans="1:22" x14ac:dyDescent="0.25">
      <c r="A82" s="316"/>
      <c r="B82" s="316"/>
      <c r="C82" s="316"/>
      <c r="D82" s="316"/>
      <c r="E82" s="316"/>
      <c r="F82" s="316"/>
      <c r="G82" s="316"/>
      <c r="H82" s="316"/>
      <c r="I82" s="316"/>
      <c r="J82" s="316"/>
      <c r="K82" s="316"/>
      <c r="L82" s="316"/>
      <c r="M82" s="316"/>
      <c r="N82" s="316"/>
      <c r="O82" s="316"/>
      <c r="P82" s="316"/>
      <c r="Q82" s="316"/>
      <c r="R82" s="316"/>
      <c r="S82" s="316"/>
      <c r="T82" s="316"/>
      <c r="U82" s="316"/>
      <c r="V82" s="316"/>
    </row>
    <row r="83" spans="1:22" x14ac:dyDescent="0.25">
      <c r="A83" s="316"/>
      <c r="B83" s="316"/>
      <c r="C83" s="316"/>
      <c r="D83" s="316"/>
      <c r="E83" s="316"/>
      <c r="F83" s="316"/>
      <c r="G83" s="316"/>
      <c r="H83" s="316"/>
      <c r="I83" s="316"/>
      <c r="J83" s="316"/>
      <c r="K83" s="316"/>
      <c r="L83" s="316"/>
      <c r="M83" s="316"/>
      <c r="N83" s="316"/>
      <c r="O83" s="316"/>
      <c r="P83" s="316"/>
      <c r="Q83" s="316"/>
      <c r="R83" s="316"/>
      <c r="S83" s="316"/>
      <c r="T83" s="316"/>
      <c r="U83" s="316"/>
      <c r="V83" s="316"/>
    </row>
    <row r="84" spans="1:22" x14ac:dyDescent="0.25">
      <c r="A84" s="316"/>
      <c r="B84" s="316"/>
      <c r="C84" s="316"/>
      <c r="D84" s="316"/>
      <c r="E84" s="316"/>
      <c r="F84" s="316"/>
      <c r="G84" s="316"/>
      <c r="H84" s="316"/>
      <c r="I84" s="316"/>
      <c r="J84" s="316"/>
      <c r="K84" s="316"/>
      <c r="L84" s="316"/>
      <c r="M84" s="316"/>
      <c r="N84" s="316"/>
      <c r="O84" s="316"/>
      <c r="P84" s="316"/>
      <c r="Q84" s="316"/>
      <c r="R84" s="316"/>
      <c r="S84" s="316"/>
      <c r="T84" s="316"/>
      <c r="U84" s="316"/>
      <c r="V84" s="316"/>
    </row>
    <row r="85" spans="1:22" x14ac:dyDescent="0.25">
      <c r="A85" s="316"/>
      <c r="B85" s="316"/>
      <c r="C85" s="316"/>
      <c r="D85" s="316"/>
      <c r="E85" s="316"/>
      <c r="F85" s="316"/>
      <c r="G85" s="316"/>
      <c r="H85" s="316"/>
      <c r="I85" s="316"/>
      <c r="J85" s="316"/>
      <c r="K85" s="316"/>
      <c r="L85" s="316"/>
      <c r="M85" s="316"/>
      <c r="N85" s="316"/>
      <c r="O85" s="316"/>
      <c r="P85" s="316"/>
      <c r="Q85" s="316"/>
      <c r="R85" s="316"/>
      <c r="S85" s="316"/>
      <c r="T85" s="316"/>
      <c r="U85" s="316"/>
      <c r="V85" s="316"/>
    </row>
    <row r="86" spans="1:22" x14ac:dyDescent="0.25">
      <c r="A86" s="316"/>
      <c r="B86" s="316"/>
      <c r="C86" s="316"/>
      <c r="D86" s="316"/>
      <c r="E86" s="316"/>
      <c r="F86" s="316"/>
      <c r="G86" s="316"/>
      <c r="H86" s="316"/>
      <c r="I86" s="316"/>
      <c r="J86" s="316"/>
      <c r="K86" s="316"/>
      <c r="L86" s="316"/>
      <c r="M86" s="316"/>
      <c r="N86" s="316"/>
      <c r="O86" s="316"/>
      <c r="P86" s="316"/>
      <c r="Q86" s="316"/>
      <c r="R86" s="316"/>
      <c r="S86" s="316"/>
      <c r="T86" s="316"/>
      <c r="U86" s="316"/>
      <c r="V86" s="316"/>
    </row>
    <row r="87" spans="1:22" x14ac:dyDescent="0.25">
      <c r="A87" s="316"/>
      <c r="B87" s="316"/>
      <c r="C87" s="316"/>
      <c r="D87" s="316"/>
      <c r="E87" s="316"/>
      <c r="F87" s="316"/>
      <c r="G87" s="316"/>
      <c r="H87" s="316"/>
      <c r="I87" s="316"/>
      <c r="J87" s="316"/>
      <c r="K87" s="316"/>
      <c r="L87" s="316"/>
      <c r="M87" s="316"/>
      <c r="N87" s="316"/>
      <c r="O87" s="316"/>
      <c r="P87" s="316"/>
      <c r="Q87" s="316"/>
      <c r="R87" s="316"/>
      <c r="S87" s="316"/>
      <c r="T87" s="316"/>
      <c r="U87" s="316"/>
      <c r="V87" s="316"/>
    </row>
    <row r="88" spans="1:22" x14ac:dyDescent="0.25">
      <c r="A88" s="316"/>
      <c r="B88" s="316"/>
      <c r="C88" s="316"/>
      <c r="D88" s="316"/>
      <c r="E88" s="316"/>
      <c r="F88" s="316"/>
      <c r="G88" s="316"/>
      <c r="H88" s="316"/>
      <c r="I88" s="316"/>
      <c r="J88" s="316"/>
      <c r="K88" s="316"/>
      <c r="L88" s="316"/>
      <c r="M88" s="316"/>
      <c r="N88" s="316"/>
      <c r="O88" s="316"/>
      <c r="P88" s="316"/>
      <c r="Q88" s="316"/>
      <c r="R88" s="316"/>
      <c r="S88" s="316"/>
      <c r="T88" s="316"/>
      <c r="U88" s="316"/>
      <c r="V88" s="316"/>
    </row>
    <row r="89" spans="1:22" x14ac:dyDescent="0.25">
      <c r="A89" s="316"/>
      <c r="B89" s="316"/>
      <c r="C89" s="316"/>
      <c r="D89" s="316"/>
      <c r="E89" s="316"/>
      <c r="F89" s="316"/>
      <c r="G89" s="316"/>
      <c r="H89" s="316"/>
      <c r="I89" s="316"/>
      <c r="J89" s="316"/>
      <c r="K89" s="316"/>
      <c r="L89" s="316"/>
      <c r="M89" s="316"/>
      <c r="N89" s="316"/>
      <c r="O89" s="316"/>
      <c r="P89" s="316"/>
      <c r="Q89" s="316"/>
      <c r="R89" s="316"/>
      <c r="S89" s="316"/>
      <c r="T89" s="316"/>
      <c r="U89" s="316"/>
      <c r="V89" s="316"/>
    </row>
    <row r="90" spans="1:22" x14ac:dyDescent="0.25">
      <c r="A90" s="316"/>
      <c r="B90" s="316"/>
      <c r="C90" s="316"/>
      <c r="D90" s="316"/>
      <c r="E90" s="316"/>
      <c r="F90" s="316"/>
      <c r="G90" s="316"/>
      <c r="H90" s="316"/>
      <c r="I90" s="316"/>
      <c r="J90" s="316"/>
      <c r="K90" s="316"/>
      <c r="L90" s="316"/>
      <c r="M90" s="316"/>
      <c r="N90" s="316"/>
      <c r="O90" s="316"/>
      <c r="P90" s="316"/>
      <c r="Q90" s="316"/>
      <c r="R90" s="316"/>
      <c r="S90" s="316"/>
      <c r="T90" s="316"/>
      <c r="U90" s="316"/>
      <c r="V90" s="316"/>
    </row>
    <row r="91" spans="1:22" x14ac:dyDescent="0.25">
      <c r="A91" s="316"/>
      <c r="B91" s="316"/>
      <c r="C91" s="316"/>
      <c r="D91" s="316"/>
      <c r="E91" s="316"/>
      <c r="F91" s="316"/>
      <c r="G91" s="316"/>
      <c r="H91" s="316"/>
      <c r="I91" s="316"/>
      <c r="J91" s="316"/>
      <c r="K91" s="316"/>
      <c r="L91" s="316"/>
      <c r="M91" s="316"/>
      <c r="N91" s="316"/>
      <c r="O91" s="316"/>
      <c r="P91" s="316"/>
      <c r="Q91" s="316"/>
      <c r="R91" s="316"/>
      <c r="S91" s="316"/>
      <c r="T91" s="316"/>
      <c r="U91" s="316"/>
      <c r="V91" s="316"/>
    </row>
    <row r="92" spans="1:22" x14ac:dyDescent="0.25">
      <c r="A92" s="316"/>
      <c r="B92" s="316"/>
      <c r="C92" s="316"/>
      <c r="D92" s="316"/>
      <c r="E92" s="316"/>
      <c r="F92" s="316"/>
      <c r="G92" s="316"/>
      <c r="H92" s="316"/>
      <c r="I92" s="316"/>
      <c r="J92" s="316"/>
      <c r="K92" s="316"/>
      <c r="L92" s="316"/>
      <c r="M92" s="316"/>
      <c r="N92" s="316"/>
      <c r="O92" s="316"/>
      <c r="P92" s="316"/>
      <c r="Q92" s="316"/>
      <c r="R92" s="316"/>
      <c r="S92" s="316"/>
      <c r="T92" s="316"/>
      <c r="U92" s="316"/>
      <c r="V92" s="316"/>
    </row>
    <row r="93" spans="1:22" x14ac:dyDescent="0.25">
      <c r="A93" s="316"/>
      <c r="B93" s="316"/>
      <c r="C93" s="316"/>
      <c r="D93" s="316"/>
      <c r="E93" s="316"/>
      <c r="F93" s="316"/>
      <c r="G93" s="316"/>
      <c r="H93" s="316"/>
      <c r="I93" s="316"/>
      <c r="J93" s="316"/>
      <c r="K93" s="316"/>
      <c r="L93" s="316"/>
      <c r="M93" s="316"/>
      <c r="N93" s="316"/>
      <c r="O93" s="316"/>
      <c r="P93" s="316"/>
      <c r="Q93" s="316"/>
      <c r="R93" s="316"/>
      <c r="S93" s="316"/>
      <c r="T93" s="316"/>
      <c r="U93" s="316"/>
      <c r="V93" s="316"/>
    </row>
    <row r="94" spans="1:22" x14ac:dyDescent="0.25">
      <c r="A94" s="316"/>
      <c r="B94" s="316"/>
      <c r="C94" s="316"/>
      <c r="D94" s="316"/>
      <c r="E94" s="316"/>
      <c r="F94" s="316"/>
      <c r="G94" s="316"/>
      <c r="H94" s="316"/>
      <c r="I94" s="316"/>
      <c r="J94" s="316"/>
      <c r="K94" s="316"/>
      <c r="L94" s="316"/>
      <c r="M94" s="316"/>
      <c r="N94" s="316"/>
      <c r="O94" s="316"/>
      <c r="P94" s="316"/>
      <c r="Q94" s="316"/>
      <c r="R94" s="316"/>
      <c r="S94" s="316"/>
      <c r="T94" s="316"/>
      <c r="U94" s="316"/>
      <c r="V94" s="316"/>
    </row>
    <row r="95" spans="1:22" x14ac:dyDescent="0.25">
      <c r="A95" s="316"/>
      <c r="B95" s="316"/>
      <c r="C95" s="316"/>
      <c r="D95" s="316"/>
      <c r="E95" s="316"/>
      <c r="F95" s="316"/>
      <c r="G95" s="316"/>
      <c r="H95" s="316"/>
      <c r="I95" s="316"/>
      <c r="J95" s="316"/>
      <c r="K95" s="316"/>
      <c r="L95" s="316"/>
      <c r="M95" s="316"/>
      <c r="N95" s="316"/>
      <c r="O95" s="316"/>
      <c r="P95" s="316"/>
      <c r="Q95" s="316"/>
      <c r="R95" s="316"/>
      <c r="S95" s="316"/>
      <c r="T95" s="316"/>
      <c r="U95" s="316"/>
      <c r="V95" s="316"/>
    </row>
    <row r="96" spans="1:22" x14ac:dyDescent="0.25">
      <c r="A96" s="316"/>
      <c r="B96" s="316"/>
      <c r="C96" s="316"/>
      <c r="D96" s="316"/>
      <c r="E96" s="316"/>
      <c r="F96" s="316"/>
      <c r="G96" s="316"/>
      <c r="H96" s="316"/>
      <c r="I96" s="316"/>
      <c r="J96" s="316"/>
      <c r="K96" s="316"/>
      <c r="L96" s="316"/>
      <c r="M96" s="316"/>
      <c r="N96" s="316"/>
      <c r="O96" s="316"/>
      <c r="P96" s="316"/>
      <c r="Q96" s="316"/>
      <c r="R96" s="316"/>
      <c r="S96" s="316"/>
      <c r="T96" s="316"/>
      <c r="U96" s="316"/>
      <c r="V96" s="316"/>
    </row>
    <row r="97" spans="1:22" x14ac:dyDescent="0.25">
      <c r="A97" s="316"/>
      <c r="B97" s="316"/>
      <c r="C97" s="316"/>
      <c r="D97" s="316"/>
      <c r="E97" s="316"/>
      <c r="F97" s="316"/>
      <c r="G97" s="316"/>
      <c r="H97" s="316"/>
      <c r="I97" s="316"/>
      <c r="J97" s="316"/>
      <c r="K97" s="316"/>
      <c r="L97" s="316"/>
      <c r="M97" s="316"/>
      <c r="N97" s="316"/>
      <c r="O97" s="316"/>
      <c r="P97" s="316"/>
      <c r="Q97" s="316"/>
      <c r="R97" s="316"/>
      <c r="S97" s="316"/>
      <c r="T97" s="316"/>
      <c r="U97" s="316"/>
      <c r="V97" s="316"/>
    </row>
    <row r="98" spans="1:22" x14ac:dyDescent="0.25">
      <c r="A98" s="316"/>
      <c r="B98" s="316"/>
      <c r="C98" s="316"/>
      <c r="D98" s="316"/>
      <c r="E98" s="316"/>
      <c r="F98" s="316"/>
      <c r="G98" s="316"/>
      <c r="H98" s="316"/>
      <c r="I98" s="316"/>
      <c r="J98" s="316"/>
      <c r="K98" s="316"/>
      <c r="L98" s="316"/>
      <c r="M98" s="316"/>
      <c r="N98" s="316"/>
      <c r="O98" s="316"/>
      <c r="P98" s="316"/>
      <c r="Q98" s="316"/>
      <c r="R98" s="316"/>
      <c r="S98" s="316"/>
      <c r="T98" s="316"/>
      <c r="U98" s="316"/>
      <c r="V98" s="316"/>
    </row>
    <row r="99" spans="1:22" x14ac:dyDescent="0.25">
      <c r="A99" s="316"/>
      <c r="B99" s="316"/>
      <c r="C99" s="316"/>
      <c r="D99" s="316"/>
      <c r="E99" s="316"/>
      <c r="F99" s="316"/>
      <c r="G99" s="316"/>
      <c r="H99" s="316"/>
      <c r="I99" s="316"/>
      <c r="J99" s="316"/>
      <c r="K99" s="316"/>
      <c r="L99" s="316"/>
      <c r="M99" s="316"/>
      <c r="N99" s="316"/>
      <c r="O99" s="316"/>
      <c r="P99" s="316"/>
      <c r="Q99" s="316"/>
      <c r="R99" s="316"/>
      <c r="S99" s="316"/>
      <c r="T99" s="316"/>
      <c r="U99" s="316"/>
      <c r="V99" s="316"/>
    </row>
    <row r="100" spans="1:22" x14ac:dyDescent="0.25">
      <c r="A100" s="316"/>
      <c r="B100" s="316"/>
      <c r="C100" s="316"/>
      <c r="D100" s="316"/>
      <c r="E100" s="316"/>
      <c r="F100" s="316"/>
      <c r="G100" s="316"/>
      <c r="H100" s="316"/>
      <c r="I100" s="316"/>
      <c r="J100" s="316"/>
      <c r="K100" s="316"/>
      <c r="L100" s="316"/>
      <c r="M100" s="316"/>
      <c r="N100" s="316"/>
      <c r="O100" s="316"/>
      <c r="P100" s="316"/>
      <c r="Q100" s="316"/>
      <c r="R100" s="316"/>
      <c r="S100" s="316"/>
      <c r="T100" s="316"/>
      <c r="U100" s="316"/>
      <c r="V100" s="316"/>
    </row>
    <row r="101" spans="1:22" x14ac:dyDescent="0.25">
      <c r="A101" s="316"/>
      <c r="B101" s="316"/>
      <c r="C101" s="316"/>
      <c r="D101" s="316"/>
      <c r="E101" s="316"/>
      <c r="F101" s="316"/>
      <c r="G101" s="316"/>
      <c r="H101" s="316"/>
      <c r="I101" s="316"/>
      <c r="J101" s="316"/>
      <c r="K101" s="316"/>
      <c r="L101" s="316"/>
      <c r="M101" s="316"/>
      <c r="N101" s="316"/>
      <c r="O101" s="316"/>
      <c r="P101" s="316"/>
      <c r="Q101" s="316"/>
      <c r="R101" s="316"/>
      <c r="S101" s="316"/>
      <c r="T101" s="316"/>
      <c r="U101" s="316"/>
      <c r="V101" s="316"/>
    </row>
    <row r="102" spans="1:22" x14ac:dyDescent="0.25">
      <c r="A102" s="316"/>
      <c r="B102" s="316"/>
      <c r="C102" s="316"/>
      <c r="D102" s="316"/>
      <c r="E102" s="316"/>
      <c r="F102" s="316"/>
      <c r="G102" s="316"/>
      <c r="H102" s="316"/>
      <c r="I102" s="316"/>
      <c r="J102" s="316"/>
      <c r="K102" s="316"/>
      <c r="L102" s="316"/>
      <c r="M102" s="316"/>
      <c r="N102" s="316"/>
      <c r="O102" s="316"/>
      <c r="P102" s="316"/>
      <c r="Q102" s="316"/>
      <c r="R102" s="316"/>
      <c r="S102" s="316"/>
      <c r="T102" s="316"/>
      <c r="U102" s="316"/>
      <c r="V102" s="316"/>
    </row>
    <row r="103" spans="1:22" x14ac:dyDescent="0.25">
      <c r="A103" s="316"/>
      <c r="B103" s="316"/>
      <c r="C103" s="316"/>
      <c r="D103" s="316"/>
      <c r="E103" s="316"/>
      <c r="F103" s="316"/>
      <c r="G103" s="316"/>
      <c r="H103" s="316"/>
      <c r="I103" s="316"/>
      <c r="J103" s="316"/>
      <c r="K103" s="316"/>
      <c r="L103" s="316"/>
      <c r="M103" s="316"/>
      <c r="N103" s="316"/>
      <c r="O103" s="316"/>
      <c r="P103" s="316"/>
      <c r="Q103" s="316"/>
      <c r="R103" s="316"/>
      <c r="S103" s="316"/>
      <c r="T103" s="316"/>
      <c r="U103" s="316"/>
      <c r="V103" s="316"/>
    </row>
    <row r="104" spans="1:22" x14ac:dyDescent="0.25">
      <c r="A104" s="316"/>
      <c r="B104" s="316"/>
      <c r="C104" s="316"/>
      <c r="D104" s="316"/>
      <c r="E104" s="316"/>
      <c r="F104" s="316"/>
      <c r="G104" s="316"/>
      <c r="H104" s="316"/>
      <c r="I104" s="316"/>
      <c r="J104" s="316"/>
      <c r="K104" s="316"/>
      <c r="L104" s="316"/>
      <c r="M104" s="316"/>
      <c r="N104" s="316"/>
      <c r="O104" s="316"/>
      <c r="P104" s="316"/>
      <c r="Q104" s="316"/>
      <c r="R104" s="316"/>
      <c r="S104" s="316"/>
      <c r="T104" s="316"/>
      <c r="U104" s="316"/>
      <c r="V104" s="316"/>
    </row>
    <row r="105" spans="1:22" x14ac:dyDescent="0.25">
      <c r="A105" s="316"/>
      <c r="B105" s="316"/>
      <c r="C105" s="316"/>
      <c r="D105" s="316"/>
      <c r="E105" s="316"/>
      <c r="F105" s="316"/>
      <c r="G105" s="316"/>
      <c r="H105" s="316"/>
      <c r="I105" s="316"/>
      <c r="J105" s="316"/>
      <c r="K105" s="316"/>
      <c r="L105" s="316"/>
      <c r="M105" s="316"/>
      <c r="N105" s="316"/>
      <c r="O105" s="316"/>
      <c r="P105" s="316"/>
      <c r="Q105" s="316"/>
      <c r="R105" s="316"/>
      <c r="S105" s="316"/>
      <c r="T105" s="316"/>
      <c r="U105" s="316"/>
      <c r="V105" s="316"/>
    </row>
    <row r="106" spans="1:22" x14ac:dyDescent="0.25">
      <c r="A106" s="316"/>
      <c r="B106" s="316"/>
      <c r="C106" s="316"/>
      <c r="D106" s="316"/>
      <c r="E106" s="316"/>
      <c r="F106" s="316"/>
      <c r="G106" s="316"/>
      <c r="H106" s="316"/>
      <c r="I106" s="316"/>
      <c r="J106" s="316"/>
      <c r="K106" s="316"/>
      <c r="L106" s="316"/>
      <c r="M106" s="316"/>
      <c r="N106" s="316"/>
      <c r="O106" s="316"/>
      <c r="P106" s="316"/>
      <c r="Q106" s="316"/>
      <c r="R106" s="316"/>
      <c r="S106" s="316"/>
      <c r="T106" s="316"/>
      <c r="U106" s="316"/>
      <c r="V106" s="316"/>
    </row>
    <row r="107" spans="1:22" x14ac:dyDescent="0.25">
      <c r="A107" s="316"/>
      <c r="B107" s="316"/>
      <c r="C107" s="316"/>
      <c r="D107" s="316"/>
      <c r="E107" s="316"/>
      <c r="F107" s="316"/>
      <c r="G107" s="316"/>
      <c r="H107" s="316"/>
      <c r="I107" s="316"/>
      <c r="J107" s="316"/>
      <c r="K107" s="316"/>
      <c r="L107" s="316"/>
      <c r="M107" s="316"/>
      <c r="N107" s="316"/>
      <c r="O107" s="316"/>
      <c r="P107" s="316"/>
      <c r="Q107" s="316"/>
      <c r="R107" s="316"/>
      <c r="S107" s="316"/>
      <c r="T107" s="316"/>
      <c r="U107" s="316"/>
      <c r="V107" s="316"/>
    </row>
    <row r="108" spans="1:22" x14ac:dyDescent="0.25">
      <c r="A108" s="316"/>
      <c r="B108" s="316"/>
      <c r="C108" s="316"/>
      <c r="D108" s="316"/>
      <c r="E108" s="316"/>
      <c r="F108" s="316"/>
      <c r="G108" s="316"/>
      <c r="H108" s="316"/>
      <c r="I108" s="316"/>
      <c r="J108" s="316"/>
      <c r="K108" s="316"/>
      <c r="L108" s="316"/>
      <c r="M108" s="316"/>
      <c r="N108" s="316"/>
      <c r="O108" s="316"/>
      <c r="P108" s="316"/>
      <c r="Q108" s="316"/>
      <c r="R108" s="316"/>
      <c r="S108" s="316"/>
      <c r="T108" s="316"/>
      <c r="U108" s="316"/>
      <c r="V108" s="316"/>
    </row>
    <row r="109" spans="1:22" x14ac:dyDescent="0.25">
      <c r="A109" s="316"/>
      <c r="B109" s="316"/>
      <c r="C109" s="316"/>
      <c r="D109" s="316"/>
      <c r="E109" s="316"/>
      <c r="F109" s="316"/>
      <c r="G109" s="316"/>
      <c r="H109" s="316"/>
      <c r="I109" s="316"/>
      <c r="J109" s="316"/>
      <c r="K109" s="316"/>
      <c r="L109" s="316"/>
      <c r="M109" s="316"/>
      <c r="N109" s="316"/>
      <c r="O109" s="316"/>
      <c r="P109" s="316"/>
      <c r="Q109" s="316"/>
      <c r="R109" s="316"/>
      <c r="S109" s="316"/>
      <c r="T109" s="316"/>
      <c r="U109" s="316"/>
      <c r="V109" s="316"/>
    </row>
    <row r="110" spans="1:22" x14ac:dyDescent="0.25">
      <c r="A110" s="316"/>
      <c r="B110" s="316"/>
      <c r="C110" s="316"/>
      <c r="D110" s="316"/>
      <c r="E110" s="316"/>
      <c r="F110" s="316"/>
      <c r="G110" s="316"/>
      <c r="H110" s="316"/>
      <c r="I110" s="316"/>
      <c r="J110" s="316"/>
      <c r="K110" s="316"/>
      <c r="L110" s="316"/>
      <c r="M110" s="316"/>
      <c r="N110" s="316"/>
      <c r="O110" s="316"/>
      <c r="P110" s="316"/>
      <c r="Q110" s="316"/>
      <c r="R110" s="316"/>
      <c r="S110" s="316"/>
      <c r="T110" s="316"/>
      <c r="U110" s="316"/>
      <c r="V110" s="316"/>
    </row>
    <row r="111" spans="1:22" x14ac:dyDescent="0.25">
      <c r="A111" s="316"/>
      <c r="B111" s="316"/>
      <c r="C111" s="316"/>
      <c r="D111" s="316"/>
      <c r="E111" s="316"/>
      <c r="F111" s="316"/>
      <c r="G111" s="316"/>
      <c r="H111" s="316"/>
      <c r="I111" s="316"/>
      <c r="J111" s="316"/>
      <c r="K111" s="316"/>
      <c r="L111" s="316"/>
      <c r="M111" s="316"/>
      <c r="N111" s="316"/>
      <c r="O111" s="316"/>
      <c r="P111" s="316"/>
      <c r="Q111" s="316"/>
      <c r="R111" s="316"/>
      <c r="S111" s="316"/>
      <c r="T111" s="316"/>
      <c r="U111" s="316"/>
      <c r="V111" s="316"/>
    </row>
    <row r="112" spans="1:22" x14ac:dyDescent="0.25">
      <c r="A112" s="316"/>
      <c r="B112" s="316"/>
      <c r="C112" s="316"/>
      <c r="D112" s="316"/>
      <c r="E112" s="316"/>
      <c r="F112" s="316"/>
      <c r="G112" s="316"/>
      <c r="H112" s="316"/>
      <c r="I112" s="316"/>
      <c r="J112" s="316"/>
      <c r="K112" s="316"/>
      <c r="L112" s="316"/>
      <c r="M112" s="316"/>
      <c r="N112" s="316"/>
      <c r="O112" s="316"/>
      <c r="P112" s="316"/>
      <c r="Q112" s="316"/>
      <c r="R112" s="316"/>
      <c r="S112" s="316"/>
      <c r="T112" s="316"/>
      <c r="U112" s="316"/>
      <c r="V112" s="316"/>
    </row>
    <row r="113" spans="1:22" x14ac:dyDescent="0.25">
      <c r="A113" s="316"/>
      <c r="B113" s="316"/>
      <c r="C113" s="316"/>
      <c r="D113" s="316"/>
      <c r="E113" s="316"/>
      <c r="F113" s="316"/>
      <c r="G113" s="316"/>
      <c r="H113" s="316"/>
      <c r="I113" s="316"/>
      <c r="J113" s="316"/>
      <c r="K113" s="316"/>
      <c r="L113" s="316"/>
      <c r="M113" s="316"/>
      <c r="N113" s="316"/>
      <c r="O113" s="316"/>
      <c r="P113" s="316"/>
      <c r="Q113" s="316"/>
      <c r="R113" s="316"/>
      <c r="S113" s="316"/>
      <c r="T113" s="316"/>
      <c r="U113" s="316"/>
      <c r="V113" s="316"/>
    </row>
    <row r="114" spans="1:22" x14ac:dyDescent="0.25">
      <c r="A114" s="316"/>
      <c r="B114" s="316"/>
      <c r="C114" s="316"/>
      <c r="D114" s="316"/>
      <c r="E114" s="316"/>
      <c r="F114" s="316"/>
      <c r="G114" s="316"/>
      <c r="H114" s="316"/>
      <c r="I114" s="316"/>
      <c r="J114" s="316"/>
      <c r="K114" s="316"/>
      <c r="L114" s="316"/>
      <c r="M114" s="316"/>
      <c r="N114" s="316"/>
      <c r="O114" s="316"/>
      <c r="P114" s="316"/>
      <c r="Q114" s="316"/>
      <c r="R114" s="316"/>
      <c r="S114" s="316"/>
      <c r="T114" s="316"/>
      <c r="U114" s="316"/>
      <c r="V114" s="316"/>
    </row>
    <row r="115" spans="1:22" x14ac:dyDescent="0.25">
      <c r="A115" s="316"/>
      <c r="B115" s="316"/>
      <c r="C115" s="316"/>
      <c r="D115" s="316"/>
      <c r="E115" s="316"/>
      <c r="F115" s="316"/>
      <c r="G115" s="316"/>
      <c r="H115" s="316"/>
      <c r="I115" s="316"/>
      <c r="J115" s="316"/>
      <c r="K115" s="316"/>
      <c r="L115" s="316"/>
      <c r="M115" s="316"/>
      <c r="N115" s="316"/>
      <c r="O115" s="316"/>
      <c r="P115" s="316"/>
      <c r="Q115" s="316"/>
      <c r="R115" s="316"/>
      <c r="S115" s="316"/>
      <c r="T115" s="316"/>
      <c r="U115" s="316"/>
      <c r="V115" s="316"/>
    </row>
    <row r="116" spans="1:22" x14ac:dyDescent="0.25">
      <c r="A116" s="316"/>
      <c r="B116" s="316"/>
      <c r="C116" s="316"/>
      <c r="D116" s="316"/>
      <c r="E116" s="316"/>
      <c r="F116" s="316"/>
      <c r="G116" s="316"/>
      <c r="H116" s="316"/>
      <c r="I116" s="316"/>
      <c r="J116" s="316"/>
      <c r="K116" s="316"/>
      <c r="L116" s="316"/>
      <c r="M116" s="316"/>
      <c r="N116" s="316"/>
      <c r="O116" s="316"/>
      <c r="P116" s="316"/>
      <c r="Q116" s="316"/>
      <c r="R116" s="316"/>
      <c r="S116" s="316"/>
      <c r="T116" s="316"/>
      <c r="U116" s="316"/>
      <c r="V116" s="316"/>
    </row>
    <row r="117" spans="1:22" x14ac:dyDescent="0.25">
      <c r="A117" s="316"/>
      <c r="B117" s="316"/>
      <c r="C117" s="316"/>
      <c r="D117" s="316"/>
      <c r="E117" s="316"/>
      <c r="F117" s="316"/>
      <c r="G117" s="316"/>
      <c r="H117" s="316"/>
      <c r="I117" s="316"/>
      <c r="J117" s="316"/>
      <c r="K117" s="316"/>
      <c r="L117" s="316"/>
      <c r="M117" s="316"/>
      <c r="N117" s="316"/>
      <c r="O117" s="316"/>
      <c r="P117" s="316"/>
      <c r="Q117" s="316"/>
      <c r="R117" s="316"/>
      <c r="S117" s="316"/>
      <c r="T117" s="316"/>
      <c r="U117" s="316"/>
      <c r="V117" s="316"/>
    </row>
    <row r="118" spans="1:22" x14ac:dyDescent="0.25">
      <c r="A118" s="316"/>
      <c r="B118" s="316"/>
      <c r="C118" s="316"/>
      <c r="D118" s="316"/>
      <c r="E118" s="316"/>
      <c r="F118" s="316"/>
      <c r="G118" s="316"/>
      <c r="H118" s="316"/>
      <c r="I118" s="316"/>
      <c r="J118" s="316"/>
      <c r="K118" s="316"/>
      <c r="L118" s="316"/>
      <c r="M118" s="316"/>
      <c r="N118" s="316"/>
      <c r="O118" s="316"/>
      <c r="P118" s="316"/>
      <c r="Q118" s="316"/>
      <c r="R118" s="316"/>
      <c r="S118" s="316"/>
      <c r="T118" s="316"/>
      <c r="U118" s="316"/>
      <c r="V118" s="316"/>
    </row>
    <row r="119" spans="1:22" x14ac:dyDescent="0.25">
      <c r="A119" s="316"/>
      <c r="B119" s="316"/>
      <c r="C119" s="316"/>
      <c r="D119" s="316"/>
      <c r="E119" s="316"/>
      <c r="F119" s="316"/>
      <c r="G119" s="316"/>
      <c r="H119" s="316"/>
      <c r="I119" s="316"/>
      <c r="J119" s="316"/>
      <c r="K119" s="316"/>
      <c r="L119" s="316"/>
      <c r="M119" s="316"/>
      <c r="N119" s="316"/>
      <c r="O119" s="316"/>
      <c r="P119" s="316"/>
      <c r="Q119" s="316"/>
      <c r="R119" s="316"/>
      <c r="S119" s="316"/>
      <c r="T119" s="316"/>
      <c r="U119" s="316"/>
      <c r="V119" s="316"/>
    </row>
    <row r="120" spans="1:22" x14ac:dyDescent="0.25">
      <c r="A120" s="316"/>
      <c r="B120" s="316"/>
      <c r="C120" s="316"/>
      <c r="D120" s="316"/>
      <c r="E120" s="316"/>
      <c r="F120" s="316"/>
      <c r="G120" s="316"/>
      <c r="H120" s="316"/>
      <c r="I120" s="316"/>
      <c r="J120" s="316"/>
      <c r="K120" s="316"/>
      <c r="L120" s="316"/>
      <c r="M120" s="316"/>
      <c r="N120" s="316"/>
      <c r="O120" s="316"/>
      <c r="P120" s="316"/>
      <c r="Q120" s="316"/>
      <c r="R120" s="316"/>
      <c r="S120" s="316"/>
      <c r="T120" s="316"/>
      <c r="U120" s="316"/>
      <c r="V120" s="316"/>
    </row>
    <row r="121" spans="1:22" x14ac:dyDescent="0.25">
      <c r="A121" s="316"/>
      <c r="B121" s="316"/>
      <c r="C121" s="316"/>
      <c r="D121" s="316"/>
      <c r="E121" s="316"/>
      <c r="F121" s="316"/>
      <c r="G121" s="316"/>
      <c r="H121" s="316"/>
      <c r="I121" s="316"/>
      <c r="J121" s="316"/>
      <c r="K121" s="316"/>
      <c r="L121" s="316"/>
      <c r="M121" s="316"/>
      <c r="N121" s="316"/>
      <c r="O121" s="316"/>
      <c r="P121" s="316"/>
      <c r="Q121" s="316"/>
      <c r="R121" s="316"/>
      <c r="S121" s="316"/>
      <c r="T121" s="316"/>
      <c r="U121" s="316"/>
      <c r="V121" s="316"/>
    </row>
    <row r="122" spans="1:22" x14ac:dyDescent="0.25">
      <c r="A122" s="316"/>
      <c r="B122" s="316"/>
      <c r="C122" s="316"/>
      <c r="D122" s="316"/>
      <c r="E122" s="316"/>
      <c r="F122" s="316"/>
      <c r="G122" s="316"/>
      <c r="H122" s="316"/>
      <c r="I122" s="316"/>
      <c r="J122" s="316"/>
      <c r="K122" s="316"/>
      <c r="L122" s="316"/>
      <c r="M122" s="316"/>
      <c r="N122" s="316"/>
      <c r="O122" s="316"/>
      <c r="P122" s="316"/>
      <c r="Q122" s="316"/>
      <c r="R122" s="316"/>
      <c r="S122" s="316"/>
      <c r="T122" s="316"/>
      <c r="U122" s="316"/>
      <c r="V122" s="316"/>
    </row>
    <row r="123" spans="1:22" x14ac:dyDescent="0.25">
      <c r="A123" s="316"/>
      <c r="B123" s="316"/>
      <c r="C123" s="316"/>
      <c r="D123" s="316"/>
      <c r="E123" s="316"/>
      <c r="F123" s="316"/>
      <c r="G123" s="316"/>
      <c r="H123" s="316"/>
      <c r="I123" s="316"/>
      <c r="J123" s="316"/>
      <c r="K123" s="316"/>
      <c r="L123" s="316"/>
      <c r="M123" s="316"/>
      <c r="N123" s="316"/>
      <c r="O123" s="316"/>
      <c r="P123" s="316"/>
      <c r="Q123" s="316"/>
      <c r="R123" s="316"/>
      <c r="S123" s="316"/>
      <c r="T123" s="316"/>
      <c r="U123" s="316"/>
      <c r="V123" s="316"/>
    </row>
    <row r="124" spans="1:22" x14ac:dyDescent="0.25">
      <c r="A124" s="316"/>
      <c r="B124" s="316"/>
      <c r="C124" s="316"/>
      <c r="D124" s="316"/>
      <c r="E124" s="316"/>
      <c r="F124" s="316"/>
      <c r="G124" s="316"/>
      <c r="H124" s="316"/>
      <c r="I124" s="316"/>
      <c r="J124" s="316"/>
      <c r="K124" s="316"/>
      <c r="L124" s="316"/>
      <c r="M124" s="316"/>
      <c r="N124" s="316"/>
      <c r="O124" s="316"/>
      <c r="P124" s="316"/>
      <c r="Q124" s="316"/>
      <c r="R124" s="316"/>
      <c r="S124" s="316"/>
      <c r="T124" s="316"/>
      <c r="U124" s="316"/>
      <c r="V124" s="316"/>
    </row>
    <row r="125" spans="1:22" x14ac:dyDescent="0.25">
      <c r="A125" s="316"/>
      <c r="B125" s="316"/>
      <c r="C125" s="316"/>
      <c r="D125" s="316"/>
      <c r="E125" s="316"/>
      <c r="F125" s="316"/>
      <c r="G125" s="316"/>
      <c r="H125" s="316"/>
      <c r="I125" s="316"/>
      <c r="J125" s="316"/>
      <c r="K125" s="316"/>
      <c r="L125" s="316"/>
      <c r="M125" s="316"/>
      <c r="N125" s="316"/>
      <c r="O125" s="316"/>
      <c r="P125" s="316"/>
      <c r="Q125" s="316"/>
      <c r="R125" s="316"/>
      <c r="S125" s="316"/>
      <c r="T125" s="316"/>
      <c r="U125" s="316"/>
      <c r="V125" s="316"/>
    </row>
    <row r="126" spans="1:22" x14ac:dyDescent="0.25">
      <c r="A126" s="316"/>
      <c r="B126" s="316"/>
      <c r="C126" s="316"/>
      <c r="D126" s="316"/>
      <c r="E126" s="316"/>
      <c r="F126" s="316"/>
      <c r="G126" s="316"/>
      <c r="H126" s="316"/>
      <c r="I126" s="316"/>
      <c r="J126" s="316"/>
      <c r="K126" s="316"/>
      <c r="L126" s="316"/>
      <c r="M126" s="316"/>
      <c r="N126" s="316"/>
      <c r="O126" s="316"/>
      <c r="P126" s="316"/>
      <c r="Q126" s="316"/>
      <c r="R126" s="316"/>
      <c r="S126" s="316"/>
      <c r="T126" s="316"/>
      <c r="U126" s="316"/>
      <c r="V126" s="316"/>
    </row>
    <row r="127" spans="1:22" x14ac:dyDescent="0.25">
      <c r="A127" s="316"/>
      <c r="B127" s="316"/>
      <c r="C127" s="316"/>
      <c r="D127" s="316"/>
      <c r="E127" s="316"/>
      <c r="F127" s="316"/>
      <c r="G127" s="316"/>
      <c r="H127" s="316"/>
      <c r="I127" s="316"/>
      <c r="J127" s="316"/>
      <c r="K127" s="316"/>
      <c r="L127" s="316"/>
      <c r="M127" s="316"/>
      <c r="N127" s="316"/>
      <c r="O127" s="316"/>
      <c r="P127" s="316"/>
      <c r="Q127" s="316"/>
      <c r="R127" s="316"/>
      <c r="S127" s="316"/>
      <c r="T127" s="316"/>
      <c r="U127" s="316"/>
      <c r="V127" s="316"/>
    </row>
    <row r="128" spans="1:22" x14ac:dyDescent="0.25">
      <c r="A128" s="316"/>
      <c r="B128" s="316"/>
      <c r="C128" s="316"/>
      <c r="D128" s="316"/>
      <c r="E128" s="316"/>
      <c r="F128" s="316"/>
      <c r="G128" s="316"/>
      <c r="H128" s="316"/>
      <c r="I128" s="316"/>
      <c r="J128" s="316"/>
      <c r="K128" s="316"/>
      <c r="L128" s="316"/>
      <c r="M128" s="316"/>
      <c r="N128" s="316"/>
      <c r="O128" s="316"/>
      <c r="P128" s="316"/>
      <c r="Q128" s="316"/>
      <c r="R128" s="316"/>
      <c r="S128" s="316"/>
      <c r="T128" s="316"/>
      <c r="U128" s="316"/>
      <c r="V128" s="316"/>
    </row>
    <row r="129" spans="1:22" x14ac:dyDescent="0.25">
      <c r="A129" s="316"/>
      <c r="B129" s="316"/>
      <c r="C129" s="316"/>
      <c r="D129" s="316"/>
      <c r="E129" s="316"/>
      <c r="F129" s="316"/>
      <c r="G129" s="316"/>
      <c r="H129" s="316"/>
      <c r="I129" s="316"/>
      <c r="J129" s="316"/>
      <c r="K129" s="316"/>
      <c r="L129" s="316"/>
      <c r="M129" s="316"/>
      <c r="N129" s="316"/>
      <c r="O129" s="316"/>
      <c r="P129" s="316"/>
      <c r="Q129" s="316"/>
      <c r="R129" s="316"/>
      <c r="S129" s="316"/>
      <c r="T129" s="316"/>
      <c r="U129" s="316"/>
      <c r="V129" s="316"/>
    </row>
    <row r="130" spans="1:22" x14ac:dyDescent="0.25">
      <c r="A130" s="316"/>
      <c r="B130" s="316"/>
      <c r="C130" s="316"/>
      <c r="D130" s="316"/>
      <c r="E130" s="316"/>
      <c r="F130" s="316"/>
      <c r="G130" s="316"/>
      <c r="H130" s="316"/>
      <c r="I130" s="316"/>
      <c r="J130" s="316"/>
      <c r="K130" s="316"/>
      <c r="L130" s="316"/>
      <c r="M130" s="316"/>
      <c r="N130" s="316"/>
      <c r="O130" s="316"/>
      <c r="P130" s="316"/>
      <c r="Q130" s="316"/>
      <c r="R130" s="316"/>
      <c r="S130" s="316"/>
      <c r="T130" s="316"/>
      <c r="U130" s="316"/>
      <c r="V130" s="316"/>
    </row>
    <row r="131" spans="1:22" x14ac:dyDescent="0.25">
      <c r="A131" s="316"/>
      <c r="B131" s="316"/>
      <c r="C131" s="316"/>
      <c r="D131" s="316"/>
      <c r="E131" s="316"/>
      <c r="F131" s="316"/>
      <c r="G131" s="316"/>
      <c r="H131" s="316"/>
      <c r="I131" s="316"/>
      <c r="J131" s="316"/>
      <c r="K131" s="316"/>
      <c r="L131" s="316"/>
      <c r="M131" s="316"/>
      <c r="N131" s="316"/>
      <c r="O131" s="316"/>
      <c r="P131" s="316"/>
      <c r="Q131" s="316"/>
      <c r="R131" s="316"/>
      <c r="S131" s="316"/>
      <c r="T131" s="316"/>
      <c r="U131" s="316"/>
      <c r="V131" s="316"/>
    </row>
    <row r="132" spans="1:22" x14ac:dyDescent="0.25">
      <c r="A132" s="316"/>
      <c r="B132" s="316"/>
      <c r="C132" s="316"/>
      <c r="D132" s="316"/>
      <c r="E132" s="316"/>
      <c r="F132" s="316"/>
      <c r="G132" s="316"/>
      <c r="H132" s="316"/>
      <c r="I132" s="316"/>
      <c r="J132" s="316"/>
      <c r="K132" s="316"/>
      <c r="L132" s="316"/>
      <c r="M132" s="316"/>
      <c r="N132" s="316"/>
      <c r="O132" s="316"/>
      <c r="P132" s="316"/>
      <c r="Q132" s="316"/>
      <c r="R132" s="316"/>
      <c r="S132" s="316"/>
      <c r="T132" s="316"/>
      <c r="U132" s="316"/>
      <c r="V132" s="316"/>
    </row>
    <row r="133" spans="1:22" x14ac:dyDescent="0.25">
      <c r="A133" s="316"/>
      <c r="B133" s="316"/>
      <c r="C133" s="316"/>
      <c r="D133" s="316"/>
      <c r="E133" s="316"/>
      <c r="F133" s="316"/>
      <c r="G133" s="316"/>
      <c r="H133" s="316"/>
      <c r="I133" s="316"/>
      <c r="J133" s="316"/>
      <c r="K133" s="316"/>
      <c r="L133" s="316"/>
      <c r="M133" s="316"/>
      <c r="N133" s="316"/>
      <c r="O133" s="316"/>
      <c r="P133" s="316"/>
      <c r="Q133" s="316"/>
      <c r="R133" s="316"/>
      <c r="S133" s="316"/>
      <c r="T133" s="316"/>
      <c r="U133" s="316"/>
      <c r="V133" s="316"/>
    </row>
    <row r="134" spans="1:22" x14ac:dyDescent="0.25">
      <c r="A134" s="316"/>
      <c r="B134" s="316"/>
      <c r="C134" s="316"/>
      <c r="D134" s="316"/>
      <c r="E134" s="316"/>
      <c r="F134" s="316"/>
      <c r="G134" s="316"/>
      <c r="H134" s="316"/>
      <c r="I134" s="316"/>
      <c r="J134" s="316"/>
      <c r="K134" s="316"/>
      <c r="L134" s="316"/>
      <c r="M134" s="316"/>
      <c r="N134" s="316"/>
      <c r="O134" s="316"/>
      <c r="P134" s="316"/>
      <c r="Q134" s="316"/>
      <c r="R134" s="316"/>
      <c r="S134" s="316"/>
      <c r="T134" s="316"/>
      <c r="U134" s="316"/>
      <c r="V134" s="316"/>
    </row>
    <row r="135" spans="1:22" x14ac:dyDescent="0.25">
      <c r="A135" s="316"/>
      <c r="B135" s="316"/>
      <c r="C135" s="316"/>
      <c r="D135" s="316"/>
      <c r="E135" s="316"/>
      <c r="F135" s="316"/>
      <c r="G135" s="316"/>
      <c r="H135" s="316"/>
      <c r="I135" s="316"/>
      <c r="J135" s="316"/>
      <c r="K135" s="316"/>
      <c r="L135" s="316"/>
      <c r="M135" s="316"/>
      <c r="N135" s="316"/>
      <c r="O135" s="316"/>
      <c r="P135" s="316"/>
      <c r="Q135" s="316"/>
      <c r="R135" s="316"/>
      <c r="S135" s="316"/>
      <c r="T135" s="316"/>
      <c r="U135" s="316"/>
      <c r="V135" s="316"/>
    </row>
    <row r="136" spans="1:22" x14ac:dyDescent="0.25">
      <c r="A136" s="316"/>
      <c r="B136" s="316"/>
      <c r="C136" s="316"/>
      <c r="D136" s="316"/>
      <c r="E136" s="316"/>
      <c r="F136" s="316"/>
      <c r="G136" s="316"/>
      <c r="H136" s="316"/>
      <c r="I136" s="316"/>
      <c r="J136" s="316"/>
      <c r="K136" s="316"/>
      <c r="L136" s="316"/>
      <c r="M136" s="316"/>
      <c r="N136" s="316"/>
      <c r="O136" s="316"/>
      <c r="P136" s="316"/>
      <c r="Q136" s="316"/>
      <c r="R136" s="316"/>
      <c r="S136" s="316"/>
      <c r="T136" s="316"/>
      <c r="U136" s="316"/>
      <c r="V136" s="316"/>
    </row>
    <row r="137" spans="1:22" x14ac:dyDescent="0.25">
      <c r="A137" s="316"/>
      <c r="B137" s="316"/>
      <c r="C137" s="316"/>
      <c r="D137" s="316"/>
      <c r="E137" s="316"/>
      <c r="F137" s="316"/>
      <c r="G137" s="316"/>
      <c r="H137" s="316"/>
      <c r="I137" s="316"/>
      <c r="J137" s="316"/>
      <c r="K137" s="316"/>
      <c r="L137" s="316"/>
      <c r="M137" s="316"/>
      <c r="N137" s="316"/>
      <c r="O137" s="316"/>
      <c r="P137" s="316"/>
      <c r="Q137" s="316"/>
      <c r="R137" s="316"/>
      <c r="S137" s="316"/>
      <c r="T137" s="316"/>
      <c r="U137" s="316"/>
      <c r="V137" s="316"/>
    </row>
    <row r="138" spans="1:22" x14ac:dyDescent="0.25">
      <c r="A138" s="316"/>
      <c r="B138" s="316"/>
      <c r="C138" s="316"/>
      <c r="D138" s="316"/>
      <c r="E138" s="316"/>
      <c r="F138" s="316"/>
      <c r="G138" s="316"/>
      <c r="H138" s="316"/>
      <c r="I138" s="316"/>
      <c r="J138" s="316"/>
      <c r="K138" s="316"/>
      <c r="L138" s="316"/>
      <c r="M138" s="316"/>
      <c r="N138" s="316"/>
      <c r="O138" s="316"/>
      <c r="P138" s="316"/>
      <c r="Q138" s="316"/>
      <c r="R138" s="316"/>
      <c r="S138" s="316"/>
      <c r="T138" s="316"/>
      <c r="U138" s="316"/>
      <c r="V138" s="316"/>
    </row>
    <row r="139" spans="1:22" x14ac:dyDescent="0.25">
      <c r="A139" s="316"/>
      <c r="B139" s="316"/>
      <c r="C139" s="316"/>
      <c r="D139" s="316"/>
      <c r="E139" s="316"/>
      <c r="F139" s="316"/>
      <c r="G139" s="316"/>
      <c r="H139" s="316"/>
      <c r="I139" s="316"/>
      <c r="J139" s="316"/>
      <c r="K139" s="316"/>
      <c r="L139" s="316"/>
      <c r="M139" s="316"/>
      <c r="N139" s="316"/>
      <c r="O139" s="316"/>
      <c r="P139" s="316"/>
      <c r="Q139" s="316"/>
      <c r="R139" s="316"/>
      <c r="S139" s="316"/>
      <c r="T139" s="316"/>
      <c r="U139" s="316"/>
      <c r="V139" s="316"/>
    </row>
    <row r="140" spans="1:22" x14ac:dyDescent="0.25">
      <c r="A140" s="316"/>
      <c r="B140" s="316"/>
      <c r="C140" s="316"/>
      <c r="D140" s="316"/>
      <c r="E140" s="316"/>
      <c r="F140" s="316"/>
      <c r="G140" s="316"/>
      <c r="H140" s="316"/>
      <c r="I140" s="316"/>
      <c r="J140" s="316"/>
      <c r="K140" s="316"/>
      <c r="L140" s="316"/>
      <c r="M140" s="316"/>
      <c r="N140" s="316"/>
      <c r="O140" s="316"/>
      <c r="P140" s="316"/>
      <c r="Q140" s="316"/>
      <c r="R140" s="316"/>
      <c r="S140" s="316"/>
      <c r="T140" s="316"/>
      <c r="U140" s="316"/>
      <c r="V140" s="316"/>
    </row>
    <row r="141" spans="1:22" x14ac:dyDescent="0.25">
      <c r="A141" s="316"/>
      <c r="B141" s="316"/>
      <c r="C141" s="316"/>
      <c r="D141" s="316"/>
      <c r="E141" s="316"/>
      <c r="F141" s="316"/>
      <c r="G141" s="316"/>
      <c r="H141" s="316"/>
      <c r="I141" s="316"/>
      <c r="J141" s="316"/>
      <c r="K141" s="316"/>
      <c r="L141" s="316"/>
      <c r="M141" s="316"/>
      <c r="N141" s="316"/>
      <c r="O141" s="316"/>
      <c r="P141" s="316"/>
      <c r="Q141" s="316"/>
      <c r="R141" s="316"/>
      <c r="S141" s="316"/>
      <c r="T141" s="316"/>
      <c r="U141" s="316"/>
      <c r="V141" s="316"/>
    </row>
    <row r="142" spans="1:22" x14ac:dyDescent="0.25">
      <c r="A142" s="316"/>
      <c r="B142" s="316"/>
      <c r="C142" s="316"/>
      <c r="D142" s="316"/>
      <c r="E142" s="316"/>
      <c r="F142" s="316"/>
      <c r="G142" s="316"/>
      <c r="H142" s="316"/>
      <c r="I142" s="316"/>
      <c r="J142" s="316"/>
      <c r="K142" s="316"/>
      <c r="L142" s="316"/>
      <c r="M142" s="316"/>
      <c r="N142" s="316"/>
      <c r="O142" s="316"/>
      <c r="P142" s="316"/>
      <c r="Q142" s="316"/>
      <c r="R142" s="316"/>
      <c r="S142" s="316"/>
      <c r="T142" s="316"/>
      <c r="U142" s="316"/>
      <c r="V142" s="316"/>
    </row>
    <row r="143" spans="1:22" x14ac:dyDescent="0.25">
      <c r="A143" s="316"/>
      <c r="B143" s="316"/>
      <c r="C143" s="316"/>
      <c r="D143" s="316"/>
      <c r="E143" s="316"/>
      <c r="F143" s="316"/>
      <c r="G143" s="316"/>
      <c r="H143" s="316"/>
      <c r="I143" s="316"/>
      <c r="J143" s="316"/>
      <c r="K143" s="316"/>
      <c r="L143" s="316"/>
      <c r="M143" s="316"/>
      <c r="N143" s="316"/>
      <c r="O143" s="316"/>
      <c r="P143" s="316"/>
      <c r="Q143" s="316"/>
      <c r="R143" s="316"/>
      <c r="S143" s="316"/>
      <c r="T143" s="316"/>
      <c r="U143" s="316"/>
      <c r="V143" s="316"/>
    </row>
    <row r="144" spans="1:22" x14ac:dyDescent="0.25">
      <c r="A144" s="316"/>
      <c r="B144" s="316"/>
      <c r="C144" s="316"/>
      <c r="D144" s="316"/>
      <c r="E144" s="316"/>
      <c r="F144" s="316"/>
      <c r="G144" s="316"/>
      <c r="H144" s="316"/>
      <c r="I144" s="316"/>
      <c r="J144" s="316"/>
      <c r="K144" s="316"/>
      <c r="L144" s="316"/>
      <c r="M144" s="316"/>
      <c r="N144" s="316"/>
      <c r="O144" s="316"/>
      <c r="P144" s="316"/>
      <c r="Q144" s="316"/>
      <c r="R144" s="316"/>
      <c r="S144" s="316"/>
      <c r="T144" s="316"/>
      <c r="U144" s="316"/>
      <c r="V144" s="316"/>
    </row>
    <row r="145" spans="1:22" x14ac:dyDescent="0.25">
      <c r="A145" s="316"/>
      <c r="B145" s="316"/>
      <c r="C145" s="316"/>
      <c r="D145" s="316"/>
      <c r="E145" s="316"/>
      <c r="F145" s="316"/>
      <c r="G145" s="316"/>
      <c r="H145" s="316"/>
      <c r="I145" s="316"/>
      <c r="J145" s="316"/>
      <c r="K145" s="316"/>
      <c r="L145" s="316"/>
      <c r="M145" s="316"/>
      <c r="N145" s="316"/>
      <c r="O145" s="316"/>
      <c r="P145" s="316"/>
      <c r="Q145" s="316"/>
      <c r="R145" s="316"/>
      <c r="S145" s="316"/>
      <c r="T145" s="316"/>
      <c r="U145" s="316"/>
      <c r="V145" s="316"/>
    </row>
    <row r="146" spans="1:22" x14ac:dyDescent="0.25">
      <c r="A146" s="316"/>
      <c r="B146" s="316"/>
      <c r="C146" s="316"/>
      <c r="D146" s="316"/>
      <c r="E146" s="316"/>
      <c r="F146" s="316"/>
      <c r="G146" s="316"/>
      <c r="H146" s="316"/>
      <c r="I146" s="316"/>
      <c r="J146" s="316"/>
      <c r="K146" s="316"/>
      <c r="L146" s="316"/>
      <c r="M146" s="316"/>
      <c r="N146" s="316"/>
      <c r="O146" s="316"/>
      <c r="P146" s="316"/>
      <c r="Q146" s="316"/>
      <c r="R146" s="316"/>
      <c r="S146" s="316"/>
      <c r="T146" s="316"/>
      <c r="U146" s="316"/>
      <c r="V146" s="316"/>
    </row>
    <row r="147" spans="1:22" x14ac:dyDescent="0.25">
      <c r="A147" s="316"/>
      <c r="B147" s="316"/>
      <c r="C147" s="316"/>
      <c r="D147" s="316"/>
      <c r="E147" s="316"/>
      <c r="F147" s="316"/>
      <c r="G147" s="316"/>
      <c r="H147" s="316"/>
      <c r="I147" s="316"/>
      <c r="J147" s="316"/>
      <c r="K147" s="316"/>
      <c r="L147" s="316"/>
      <c r="M147" s="316"/>
      <c r="N147" s="316"/>
      <c r="O147" s="316"/>
      <c r="P147" s="316"/>
      <c r="Q147" s="316"/>
      <c r="R147" s="316"/>
      <c r="S147" s="316"/>
      <c r="T147" s="316"/>
      <c r="U147" s="316"/>
      <c r="V147" s="316"/>
    </row>
    <row r="148" spans="1:22" x14ac:dyDescent="0.25">
      <c r="A148" s="316"/>
      <c r="B148" s="316"/>
      <c r="C148" s="316"/>
      <c r="D148" s="316"/>
      <c r="E148" s="316"/>
      <c r="F148" s="316"/>
      <c r="G148" s="316"/>
      <c r="H148" s="316"/>
      <c r="I148" s="316"/>
      <c r="J148" s="316"/>
      <c r="K148" s="316"/>
      <c r="L148" s="316"/>
      <c r="M148" s="316"/>
      <c r="N148" s="316"/>
      <c r="O148" s="316"/>
      <c r="P148" s="316"/>
      <c r="Q148" s="316"/>
      <c r="R148" s="316"/>
      <c r="S148" s="316"/>
      <c r="T148" s="316"/>
      <c r="U148" s="316"/>
      <c r="V148" s="316"/>
    </row>
    <row r="149" spans="1:22" x14ac:dyDescent="0.25">
      <c r="A149" s="316"/>
      <c r="B149" s="316"/>
      <c r="C149" s="316"/>
      <c r="D149" s="316"/>
      <c r="E149" s="316"/>
      <c r="F149" s="316"/>
      <c r="G149" s="316"/>
      <c r="H149" s="316"/>
      <c r="I149" s="316"/>
      <c r="J149" s="316"/>
      <c r="K149" s="316"/>
      <c r="L149" s="316"/>
      <c r="M149" s="316"/>
      <c r="N149" s="316"/>
      <c r="O149" s="316"/>
      <c r="P149" s="316"/>
      <c r="Q149" s="316"/>
      <c r="R149" s="316"/>
      <c r="S149" s="316"/>
      <c r="T149" s="316"/>
      <c r="U149" s="316"/>
      <c r="V149" s="316"/>
    </row>
    <row r="150" spans="1:22" x14ac:dyDescent="0.25">
      <c r="A150" s="316"/>
      <c r="B150" s="316"/>
      <c r="C150" s="316"/>
      <c r="D150" s="316"/>
      <c r="E150" s="316"/>
      <c r="F150" s="316"/>
      <c r="G150" s="316"/>
      <c r="H150" s="316"/>
      <c r="I150" s="316"/>
      <c r="J150" s="316"/>
      <c r="K150" s="316"/>
      <c r="L150" s="316"/>
      <c r="M150" s="316"/>
      <c r="N150" s="316"/>
      <c r="O150" s="316"/>
      <c r="P150" s="316"/>
      <c r="Q150" s="316"/>
      <c r="R150" s="316"/>
      <c r="S150" s="316"/>
      <c r="T150" s="316"/>
      <c r="U150" s="316"/>
      <c r="V150" s="316"/>
    </row>
    <row r="151" spans="1:22" x14ac:dyDescent="0.25">
      <c r="A151" s="316"/>
      <c r="B151" s="316"/>
      <c r="C151" s="316"/>
      <c r="D151" s="316"/>
      <c r="E151" s="316"/>
      <c r="F151" s="316"/>
      <c r="G151" s="316"/>
      <c r="H151" s="316"/>
      <c r="I151" s="316"/>
      <c r="J151" s="316"/>
      <c r="K151" s="316"/>
      <c r="L151" s="316"/>
      <c r="M151" s="316"/>
      <c r="N151" s="316"/>
      <c r="O151" s="316"/>
      <c r="P151" s="316"/>
      <c r="Q151" s="316"/>
      <c r="R151" s="316"/>
      <c r="S151" s="316"/>
      <c r="T151" s="316"/>
      <c r="U151" s="316"/>
      <c r="V151" s="316"/>
    </row>
    <row r="152" spans="1:22" x14ac:dyDescent="0.25">
      <c r="A152" s="316"/>
      <c r="B152" s="316"/>
      <c r="C152" s="316"/>
      <c r="D152" s="316"/>
      <c r="E152" s="316"/>
      <c r="F152" s="316"/>
      <c r="G152" s="316"/>
      <c r="H152" s="316"/>
      <c r="I152" s="316"/>
      <c r="J152" s="316"/>
      <c r="K152" s="316"/>
      <c r="L152" s="316"/>
      <c r="M152" s="316"/>
      <c r="N152" s="316"/>
      <c r="O152" s="316"/>
      <c r="P152" s="316"/>
      <c r="Q152" s="316"/>
      <c r="R152" s="316"/>
      <c r="S152" s="316"/>
      <c r="T152" s="316"/>
      <c r="U152" s="316"/>
      <c r="V152" s="316"/>
    </row>
    <row r="153" spans="1:22" x14ac:dyDescent="0.25">
      <c r="A153" s="316"/>
      <c r="B153" s="316"/>
      <c r="C153" s="316"/>
      <c r="D153" s="316"/>
      <c r="E153" s="316"/>
      <c r="F153" s="316"/>
      <c r="G153" s="316"/>
      <c r="H153" s="316"/>
      <c r="I153" s="316"/>
      <c r="J153" s="316"/>
      <c r="K153" s="316"/>
      <c r="L153" s="316"/>
      <c r="M153" s="316"/>
      <c r="N153" s="316"/>
      <c r="O153" s="316"/>
      <c r="P153" s="316"/>
      <c r="Q153" s="316"/>
      <c r="R153" s="316"/>
      <c r="S153" s="316"/>
      <c r="T153" s="316"/>
      <c r="U153" s="316"/>
      <c r="V153" s="316"/>
    </row>
    <row r="154" spans="1:22" x14ac:dyDescent="0.25">
      <c r="A154" s="316"/>
      <c r="B154" s="316"/>
      <c r="C154" s="316"/>
      <c r="D154" s="316"/>
      <c r="E154" s="316"/>
      <c r="F154" s="316"/>
      <c r="G154" s="316"/>
      <c r="H154" s="316"/>
      <c r="I154" s="316"/>
      <c r="J154" s="316"/>
      <c r="K154" s="316"/>
      <c r="L154" s="316"/>
      <c r="M154" s="316"/>
      <c r="N154" s="316"/>
      <c r="O154" s="316"/>
      <c r="P154" s="316"/>
      <c r="Q154" s="316"/>
      <c r="R154" s="316"/>
      <c r="S154" s="316"/>
      <c r="T154" s="316"/>
      <c r="U154" s="316"/>
      <c r="V154" s="316"/>
    </row>
    <row r="155" spans="1:22" x14ac:dyDescent="0.25">
      <c r="A155" s="316"/>
      <c r="B155" s="316"/>
      <c r="C155" s="316"/>
      <c r="D155" s="316"/>
      <c r="E155" s="316"/>
      <c r="F155" s="316"/>
      <c r="G155" s="316"/>
      <c r="H155" s="316"/>
      <c r="I155" s="316"/>
      <c r="J155" s="316"/>
      <c r="K155" s="316"/>
      <c r="L155" s="316"/>
      <c r="M155" s="316"/>
      <c r="N155" s="316"/>
      <c r="O155" s="316"/>
      <c r="P155" s="316"/>
      <c r="Q155" s="316"/>
      <c r="R155" s="316"/>
      <c r="S155" s="316"/>
      <c r="T155" s="316"/>
      <c r="U155" s="316"/>
      <c r="V155" s="316"/>
    </row>
    <row r="156" spans="1:22" x14ac:dyDescent="0.25">
      <c r="A156" s="316"/>
      <c r="B156" s="316"/>
      <c r="C156" s="316"/>
      <c r="D156" s="316"/>
      <c r="E156" s="316"/>
      <c r="F156" s="316"/>
      <c r="G156" s="316"/>
      <c r="H156" s="316"/>
      <c r="I156" s="316"/>
      <c r="J156" s="316"/>
      <c r="K156" s="316"/>
      <c r="L156" s="316"/>
      <c r="M156" s="316"/>
      <c r="N156" s="316"/>
      <c r="O156" s="316"/>
      <c r="P156" s="316"/>
      <c r="Q156" s="316"/>
      <c r="R156" s="316"/>
      <c r="S156" s="316"/>
      <c r="T156" s="316"/>
      <c r="U156" s="316"/>
      <c r="V156" s="316"/>
    </row>
    <row r="157" spans="1:22" x14ac:dyDescent="0.25">
      <c r="A157" s="316"/>
      <c r="B157" s="316"/>
      <c r="C157" s="316"/>
      <c r="D157" s="316"/>
      <c r="E157" s="316"/>
      <c r="F157" s="316"/>
      <c r="G157" s="316"/>
      <c r="H157" s="316"/>
      <c r="I157" s="316"/>
      <c r="J157" s="316"/>
      <c r="K157" s="316"/>
      <c r="L157" s="316"/>
      <c r="M157" s="316"/>
      <c r="N157" s="316"/>
      <c r="O157" s="316"/>
      <c r="P157" s="316"/>
      <c r="Q157" s="316"/>
      <c r="R157" s="316"/>
      <c r="S157" s="316"/>
      <c r="T157" s="316"/>
      <c r="U157" s="316"/>
      <c r="V157" s="316"/>
    </row>
    <row r="158" spans="1:22" x14ac:dyDescent="0.25">
      <c r="A158" s="316"/>
      <c r="B158" s="316"/>
      <c r="C158" s="316"/>
      <c r="D158" s="316"/>
      <c r="E158" s="316"/>
      <c r="F158" s="316"/>
      <c r="G158" s="316"/>
      <c r="H158" s="316"/>
      <c r="I158" s="316"/>
      <c r="J158" s="316"/>
      <c r="K158" s="316"/>
      <c r="L158" s="316"/>
      <c r="M158" s="316"/>
      <c r="N158" s="316"/>
      <c r="O158" s="316"/>
      <c r="P158" s="316"/>
      <c r="Q158" s="316"/>
      <c r="R158" s="316"/>
      <c r="S158" s="316"/>
      <c r="T158" s="316"/>
      <c r="U158" s="316"/>
      <c r="V158" s="316"/>
    </row>
    <row r="159" spans="1:22" x14ac:dyDescent="0.25">
      <c r="A159" s="316"/>
      <c r="B159" s="316"/>
      <c r="C159" s="316"/>
      <c r="D159" s="316"/>
      <c r="E159" s="316"/>
      <c r="F159" s="316"/>
      <c r="G159" s="316"/>
      <c r="H159" s="316"/>
      <c r="I159" s="316"/>
      <c r="J159" s="316"/>
      <c r="K159" s="316"/>
      <c r="L159" s="316"/>
      <c r="M159" s="316"/>
      <c r="N159" s="316"/>
      <c r="O159" s="316"/>
      <c r="P159" s="316"/>
      <c r="Q159" s="316"/>
      <c r="R159" s="316"/>
      <c r="S159" s="316"/>
      <c r="T159" s="316"/>
      <c r="U159" s="316"/>
      <c r="V159" s="316"/>
    </row>
    <row r="160" spans="1:22" x14ac:dyDescent="0.25">
      <c r="A160" s="316"/>
      <c r="B160" s="316"/>
      <c r="C160" s="316"/>
      <c r="D160" s="316"/>
      <c r="E160" s="316"/>
      <c r="F160" s="316"/>
      <c r="G160" s="316"/>
      <c r="H160" s="316"/>
      <c r="I160" s="316"/>
      <c r="J160" s="316"/>
      <c r="K160" s="316"/>
      <c r="L160" s="316"/>
      <c r="M160" s="316"/>
      <c r="N160" s="316"/>
      <c r="O160" s="316"/>
      <c r="P160" s="316"/>
      <c r="Q160" s="316"/>
      <c r="R160" s="316"/>
      <c r="S160" s="316"/>
      <c r="T160" s="316"/>
      <c r="U160" s="316"/>
      <c r="V160" s="316"/>
    </row>
    <row r="161" spans="1:22" x14ac:dyDescent="0.25">
      <c r="A161" s="316"/>
      <c r="B161" s="316"/>
      <c r="C161" s="316"/>
      <c r="D161" s="316"/>
      <c r="E161" s="316"/>
      <c r="F161" s="316"/>
      <c r="G161" s="316"/>
      <c r="H161" s="316"/>
      <c r="I161" s="316"/>
      <c r="J161" s="316"/>
      <c r="K161" s="316"/>
      <c r="L161" s="316"/>
      <c r="M161" s="316"/>
      <c r="N161" s="316"/>
      <c r="O161" s="316"/>
      <c r="P161" s="316"/>
      <c r="Q161" s="316"/>
      <c r="R161" s="316"/>
      <c r="S161" s="316"/>
      <c r="T161" s="316"/>
      <c r="U161" s="316"/>
      <c r="V161" s="316"/>
    </row>
    <row r="162" spans="1:22" x14ac:dyDescent="0.25">
      <c r="A162" s="316"/>
      <c r="B162" s="316"/>
      <c r="C162" s="316"/>
      <c r="D162" s="316"/>
      <c r="E162" s="316"/>
      <c r="F162" s="316"/>
      <c r="G162" s="316"/>
      <c r="H162" s="316"/>
      <c r="I162" s="316"/>
      <c r="J162" s="316"/>
      <c r="K162" s="316"/>
      <c r="L162" s="316"/>
      <c r="M162" s="316"/>
      <c r="N162" s="316"/>
      <c r="O162" s="316"/>
      <c r="P162" s="316"/>
      <c r="Q162" s="316"/>
      <c r="R162" s="316"/>
      <c r="S162" s="316"/>
      <c r="T162" s="316"/>
      <c r="U162" s="316"/>
      <c r="V162" s="316"/>
    </row>
    <row r="163" spans="1:22" x14ac:dyDescent="0.25">
      <c r="A163" s="316"/>
      <c r="B163" s="316"/>
      <c r="C163" s="316"/>
      <c r="D163" s="316"/>
      <c r="E163" s="316"/>
      <c r="F163" s="316"/>
      <c r="G163" s="316"/>
      <c r="H163" s="316"/>
      <c r="I163" s="316"/>
      <c r="J163" s="316"/>
      <c r="K163" s="316"/>
      <c r="L163" s="316"/>
      <c r="M163" s="316"/>
      <c r="N163" s="316"/>
      <c r="O163" s="316"/>
      <c r="P163" s="316"/>
      <c r="Q163" s="316"/>
      <c r="R163" s="316"/>
      <c r="S163" s="316"/>
      <c r="T163" s="316"/>
      <c r="U163" s="316"/>
      <c r="V163" s="316"/>
    </row>
    <row r="164" spans="1:22" x14ac:dyDescent="0.25">
      <c r="A164" s="316"/>
      <c r="B164" s="316"/>
      <c r="C164" s="316"/>
      <c r="D164" s="316"/>
      <c r="E164" s="316"/>
      <c r="F164" s="316"/>
      <c r="G164" s="316"/>
      <c r="H164" s="316"/>
      <c r="I164" s="316"/>
      <c r="J164" s="316"/>
      <c r="K164" s="316"/>
      <c r="L164" s="316"/>
      <c r="M164" s="316"/>
      <c r="N164" s="316"/>
      <c r="O164" s="316"/>
      <c r="P164" s="316"/>
      <c r="Q164" s="316"/>
      <c r="R164" s="316"/>
      <c r="S164" s="316"/>
      <c r="T164" s="316"/>
      <c r="U164" s="316"/>
      <c r="V164" s="316"/>
    </row>
    <row r="165" spans="1:22" x14ac:dyDescent="0.25">
      <c r="A165" s="316"/>
      <c r="B165" s="316"/>
      <c r="C165" s="316"/>
      <c r="D165" s="316"/>
      <c r="E165" s="316"/>
      <c r="F165" s="316"/>
      <c r="G165" s="316"/>
      <c r="H165" s="316"/>
      <c r="I165" s="316"/>
      <c r="J165" s="316"/>
      <c r="K165" s="316"/>
      <c r="L165" s="316"/>
      <c r="M165" s="316"/>
      <c r="N165" s="316"/>
      <c r="O165" s="316"/>
      <c r="P165" s="316"/>
      <c r="Q165" s="316"/>
      <c r="R165" s="316"/>
      <c r="S165" s="316"/>
      <c r="T165" s="316"/>
      <c r="U165" s="316"/>
      <c r="V165" s="316"/>
    </row>
    <row r="166" spans="1:22" x14ac:dyDescent="0.25">
      <c r="A166" s="316"/>
      <c r="B166" s="316"/>
      <c r="C166" s="316"/>
      <c r="D166" s="316"/>
      <c r="E166" s="316"/>
      <c r="F166" s="316"/>
      <c r="G166" s="316"/>
      <c r="H166" s="316"/>
      <c r="I166" s="316"/>
      <c r="J166" s="316"/>
      <c r="K166" s="316"/>
      <c r="L166" s="316"/>
      <c r="M166" s="316"/>
      <c r="N166" s="316"/>
      <c r="O166" s="316"/>
      <c r="P166" s="316"/>
      <c r="Q166" s="316"/>
      <c r="R166" s="316"/>
      <c r="S166" s="316"/>
      <c r="T166" s="316"/>
      <c r="U166" s="316"/>
      <c r="V166" s="316"/>
    </row>
    <row r="167" spans="1:22" x14ac:dyDescent="0.25">
      <c r="A167" s="316"/>
      <c r="B167" s="316"/>
      <c r="C167" s="316"/>
      <c r="D167" s="316"/>
      <c r="E167" s="316"/>
      <c r="F167" s="316"/>
      <c r="G167" s="316"/>
      <c r="H167" s="316"/>
      <c r="I167" s="316"/>
      <c r="J167" s="316"/>
      <c r="K167" s="316"/>
      <c r="L167" s="316"/>
      <c r="M167" s="316"/>
      <c r="N167" s="316"/>
      <c r="O167" s="316"/>
      <c r="P167" s="316"/>
      <c r="Q167" s="316"/>
      <c r="R167" s="316"/>
      <c r="S167" s="316"/>
      <c r="T167" s="316"/>
      <c r="U167" s="316"/>
      <c r="V167" s="316"/>
    </row>
    <row r="168" spans="1:22" x14ac:dyDescent="0.25">
      <c r="A168" s="316"/>
      <c r="B168" s="316"/>
      <c r="C168" s="316"/>
      <c r="D168" s="316"/>
      <c r="E168" s="316"/>
      <c r="F168" s="316"/>
      <c r="G168" s="316"/>
      <c r="H168" s="316"/>
      <c r="I168" s="316"/>
      <c r="J168" s="316"/>
      <c r="K168" s="316"/>
      <c r="L168" s="316"/>
      <c r="M168" s="316"/>
      <c r="N168" s="316"/>
      <c r="O168" s="316"/>
      <c r="P168" s="316"/>
      <c r="Q168" s="316"/>
      <c r="R168" s="316"/>
      <c r="S168" s="316"/>
      <c r="T168" s="316"/>
      <c r="U168" s="316"/>
      <c r="V168" s="316"/>
    </row>
    <row r="169" spans="1:22" x14ac:dyDescent="0.25">
      <c r="A169" s="316"/>
      <c r="B169" s="316"/>
      <c r="C169" s="316"/>
      <c r="D169" s="316"/>
      <c r="E169" s="316"/>
      <c r="F169" s="316"/>
      <c r="G169" s="316"/>
      <c r="H169" s="316"/>
      <c r="I169" s="316"/>
      <c r="J169" s="316"/>
      <c r="K169" s="316"/>
      <c r="L169" s="316"/>
      <c r="M169" s="316"/>
      <c r="N169" s="316"/>
      <c r="O169" s="316"/>
      <c r="P169" s="316"/>
      <c r="Q169" s="316"/>
      <c r="R169" s="316"/>
      <c r="S169" s="316"/>
      <c r="T169" s="316"/>
      <c r="U169" s="316"/>
      <c r="V169" s="316"/>
    </row>
    <row r="170" spans="1:22" x14ac:dyDescent="0.25">
      <c r="A170" s="316"/>
      <c r="B170" s="316"/>
      <c r="C170" s="316"/>
      <c r="D170" s="316"/>
      <c r="E170" s="316"/>
      <c r="F170" s="316"/>
      <c r="G170" s="316"/>
      <c r="H170" s="316"/>
      <c r="I170" s="316"/>
      <c r="J170" s="316"/>
      <c r="K170" s="316"/>
      <c r="L170" s="316"/>
      <c r="M170" s="316"/>
      <c r="N170" s="316"/>
      <c r="O170" s="316"/>
      <c r="P170" s="316"/>
      <c r="Q170" s="316"/>
      <c r="R170" s="316"/>
      <c r="S170" s="316"/>
      <c r="T170" s="316"/>
      <c r="U170" s="316"/>
      <c r="V170" s="316"/>
    </row>
    <row r="171" spans="1:22" x14ac:dyDescent="0.25">
      <c r="A171" s="316"/>
      <c r="B171" s="316"/>
      <c r="C171" s="316"/>
      <c r="D171" s="316"/>
      <c r="E171" s="316"/>
      <c r="F171" s="316"/>
      <c r="G171" s="316"/>
      <c r="H171" s="316"/>
      <c r="I171" s="316"/>
      <c r="J171" s="316"/>
      <c r="K171" s="316"/>
      <c r="L171" s="316"/>
      <c r="M171" s="316"/>
      <c r="N171" s="316"/>
      <c r="O171" s="316"/>
      <c r="P171" s="316"/>
      <c r="Q171" s="316"/>
      <c r="R171" s="316"/>
      <c r="S171" s="316"/>
      <c r="T171" s="316"/>
      <c r="U171" s="316"/>
      <c r="V171" s="316"/>
    </row>
    <row r="172" spans="1:22" x14ac:dyDescent="0.25">
      <c r="A172" s="316"/>
      <c r="B172" s="316"/>
      <c r="C172" s="316"/>
      <c r="D172" s="316"/>
      <c r="E172" s="316"/>
      <c r="F172" s="316"/>
      <c r="G172" s="316"/>
      <c r="H172" s="316"/>
      <c r="I172" s="316"/>
      <c r="J172" s="316"/>
      <c r="K172" s="316"/>
      <c r="L172" s="316"/>
      <c r="M172" s="316"/>
      <c r="N172" s="316"/>
      <c r="O172" s="316"/>
      <c r="P172" s="316"/>
      <c r="Q172" s="316"/>
      <c r="R172" s="316"/>
      <c r="S172" s="316"/>
      <c r="T172" s="316"/>
      <c r="U172" s="316"/>
      <c r="V172" s="316"/>
    </row>
    <row r="173" spans="1:22" x14ac:dyDescent="0.25">
      <c r="A173" s="316"/>
      <c r="B173" s="316"/>
      <c r="C173" s="316"/>
      <c r="D173" s="316"/>
      <c r="E173" s="316"/>
      <c r="F173" s="316"/>
      <c r="G173" s="316"/>
      <c r="H173" s="316"/>
      <c r="I173" s="316"/>
      <c r="J173" s="316"/>
      <c r="K173" s="316"/>
      <c r="L173" s="316"/>
      <c r="M173" s="316"/>
      <c r="N173" s="316"/>
      <c r="O173" s="316"/>
      <c r="P173" s="316"/>
      <c r="Q173" s="316"/>
      <c r="R173" s="316"/>
      <c r="S173" s="316"/>
      <c r="T173" s="316"/>
      <c r="U173" s="316"/>
      <c r="V173" s="316"/>
    </row>
    <row r="174" spans="1:22" x14ac:dyDescent="0.25">
      <c r="A174" s="316"/>
      <c r="B174" s="316"/>
      <c r="C174" s="316"/>
      <c r="D174" s="316"/>
      <c r="E174" s="316"/>
      <c r="F174" s="316"/>
      <c r="G174" s="316"/>
      <c r="H174" s="316"/>
      <c r="I174" s="316"/>
      <c r="J174" s="316"/>
      <c r="K174" s="316"/>
      <c r="L174" s="316"/>
      <c r="M174" s="316"/>
      <c r="N174" s="316"/>
      <c r="O174" s="316"/>
      <c r="P174" s="316"/>
      <c r="Q174" s="316"/>
      <c r="R174" s="316"/>
      <c r="S174" s="316"/>
      <c r="T174" s="316"/>
      <c r="U174" s="316"/>
      <c r="V174" s="316"/>
    </row>
    <row r="175" spans="1:22" x14ac:dyDescent="0.25">
      <c r="A175" s="316"/>
      <c r="B175" s="316"/>
      <c r="C175" s="316"/>
      <c r="D175" s="316"/>
      <c r="E175" s="316"/>
      <c r="F175" s="316"/>
      <c r="G175" s="316"/>
      <c r="H175" s="316"/>
      <c r="I175" s="316"/>
      <c r="J175" s="316"/>
      <c r="K175" s="316"/>
      <c r="L175" s="316"/>
      <c r="M175" s="316"/>
      <c r="N175" s="316"/>
      <c r="O175" s="316"/>
      <c r="P175" s="316"/>
      <c r="Q175" s="316"/>
      <c r="R175" s="316"/>
      <c r="S175" s="316"/>
      <c r="T175" s="316"/>
      <c r="U175" s="316"/>
      <c r="V175" s="316"/>
    </row>
    <row r="176" spans="1:22" x14ac:dyDescent="0.25">
      <c r="A176" s="316"/>
      <c r="B176" s="316"/>
      <c r="C176" s="316"/>
      <c r="D176" s="316"/>
      <c r="E176" s="316"/>
      <c r="F176" s="316"/>
      <c r="G176" s="316"/>
      <c r="H176" s="316"/>
      <c r="I176" s="316"/>
      <c r="J176" s="316"/>
      <c r="K176" s="316"/>
      <c r="L176" s="316"/>
      <c r="M176" s="316"/>
      <c r="N176" s="316"/>
      <c r="O176" s="316"/>
      <c r="P176" s="316"/>
      <c r="Q176" s="316"/>
      <c r="R176" s="316"/>
      <c r="S176" s="316"/>
      <c r="T176" s="316"/>
      <c r="U176" s="316"/>
      <c r="V176" s="316"/>
    </row>
    <row r="177" spans="1:22" x14ac:dyDescent="0.25">
      <c r="A177" s="316"/>
      <c r="B177" s="316"/>
      <c r="C177" s="316"/>
      <c r="D177" s="316"/>
      <c r="E177" s="316"/>
      <c r="F177" s="316"/>
      <c r="G177" s="316"/>
      <c r="H177" s="316"/>
      <c r="I177" s="316"/>
      <c r="J177" s="316"/>
      <c r="K177" s="316"/>
      <c r="L177" s="316"/>
      <c r="M177" s="316"/>
      <c r="N177" s="316"/>
      <c r="O177" s="316"/>
      <c r="P177" s="316"/>
      <c r="Q177" s="316"/>
      <c r="R177" s="316"/>
      <c r="S177" s="316"/>
      <c r="T177" s="316"/>
      <c r="U177" s="316"/>
      <c r="V177" s="316"/>
    </row>
    <row r="178" spans="1:22" x14ac:dyDescent="0.25">
      <c r="A178" s="316"/>
      <c r="B178" s="316"/>
      <c r="C178" s="316"/>
      <c r="D178" s="316"/>
      <c r="E178" s="316"/>
      <c r="F178" s="316"/>
      <c r="G178" s="316"/>
      <c r="H178" s="316"/>
      <c r="I178" s="316"/>
      <c r="J178" s="316"/>
      <c r="K178" s="316"/>
      <c r="L178" s="316"/>
      <c r="M178" s="316"/>
      <c r="N178" s="316"/>
      <c r="O178" s="316"/>
      <c r="P178" s="316"/>
      <c r="Q178" s="316"/>
      <c r="R178" s="316"/>
      <c r="S178" s="316"/>
      <c r="T178" s="316"/>
      <c r="U178" s="316"/>
      <c r="V178" s="316"/>
    </row>
    <row r="179" spans="1:22" x14ac:dyDescent="0.25">
      <c r="A179" s="316"/>
      <c r="B179" s="316"/>
      <c r="C179" s="316"/>
      <c r="D179" s="316"/>
      <c r="E179" s="316"/>
      <c r="F179" s="316"/>
      <c r="G179" s="316"/>
      <c r="H179" s="316"/>
      <c r="I179" s="316"/>
      <c r="J179" s="316"/>
      <c r="K179" s="316"/>
      <c r="L179" s="316"/>
      <c r="M179" s="316"/>
      <c r="N179" s="316"/>
      <c r="O179" s="316"/>
      <c r="P179" s="316"/>
      <c r="Q179" s="316"/>
      <c r="R179" s="316"/>
      <c r="S179" s="316"/>
      <c r="T179" s="316"/>
      <c r="U179" s="316"/>
      <c r="V179" s="316"/>
    </row>
    <row r="180" spans="1:22" x14ac:dyDescent="0.25">
      <c r="A180" s="316"/>
      <c r="B180" s="316"/>
      <c r="C180" s="316"/>
      <c r="D180" s="316"/>
      <c r="E180" s="316"/>
      <c r="F180" s="316"/>
      <c r="G180" s="316"/>
      <c r="H180" s="316"/>
      <c r="I180" s="316"/>
      <c r="J180" s="316"/>
      <c r="K180" s="316"/>
      <c r="L180" s="316"/>
      <c r="M180" s="316"/>
      <c r="N180" s="316"/>
      <c r="O180" s="316"/>
      <c r="P180" s="316"/>
      <c r="Q180" s="316"/>
      <c r="R180" s="316"/>
      <c r="S180" s="316"/>
      <c r="T180" s="316"/>
      <c r="U180" s="316"/>
      <c r="V180" s="316"/>
    </row>
    <row r="181" spans="1:22" x14ac:dyDescent="0.25">
      <c r="A181" s="316"/>
      <c r="B181" s="316"/>
      <c r="C181" s="316"/>
      <c r="D181" s="316"/>
      <c r="E181" s="316"/>
      <c r="F181" s="316"/>
      <c r="G181" s="316"/>
      <c r="H181" s="316"/>
      <c r="I181" s="316"/>
      <c r="J181" s="316"/>
      <c r="K181" s="316"/>
      <c r="L181" s="316"/>
      <c r="M181" s="316"/>
      <c r="N181" s="316"/>
      <c r="O181" s="316"/>
      <c r="P181" s="316"/>
      <c r="Q181" s="316"/>
      <c r="R181" s="316"/>
      <c r="S181" s="316"/>
      <c r="T181" s="316"/>
      <c r="U181" s="316"/>
      <c r="V181" s="316"/>
    </row>
    <row r="182" spans="1:22" x14ac:dyDescent="0.25">
      <c r="A182" s="316"/>
      <c r="B182" s="316"/>
      <c r="C182" s="316"/>
      <c r="D182" s="316"/>
      <c r="E182" s="316"/>
      <c r="F182" s="316"/>
      <c r="G182" s="316"/>
      <c r="H182" s="316"/>
      <c r="I182" s="316"/>
      <c r="J182" s="316"/>
      <c r="K182" s="316"/>
      <c r="L182" s="316"/>
      <c r="M182" s="316"/>
      <c r="N182" s="316"/>
      <c r="O182" s="316"/>
      <c r="P182" s="316"/>
      <c r="Q182" s="316"/>
      <c r="R182" s="316"/>
      <c r="S182" s="316"/>
      <c r="T182" s="316"/>
      <c r="U182" s="316"/>
      <c r="V182" s="316"/>
    </row>
    <row r="183" spans="1:22" x14ac:dyDescent="0.25">
      <c r="A183" s="316"/>
      <c r="B183" s="316"/>
      <c r="C183" s="316"/>
      <c r="D183" s="316"/>
      <c r="E183" s="316"/>
      <c r="F183" s="316"/>
      <c r="G183" s="316"/>
      <c r="H183" s="316"/>
      <c r="I183" s="316"/>
      <c r="J183" s="316"/>
      <c r="K183" s="316"/>
      <c r="L183" s="316"/>
      <c r="M183" s="316"/>
      <c r="N183" s="316"/>
      <c r="O183" s="316"/>
      <c r="P183" s="316"/>
      <c r="Q183" s="316"/>
      <c r="R183" s="316"/>
      <c r="S183" s="316"/>
      <c r="T183" s="316"/>
      <c r="U183" s="316"/>
      <c r="V183" s="316"/>
    </row>
    <row r="184" spans="1:22" x14ac:dyDescent="0.25">
      <c r="A184" s="316"/>
      <c r="B184" s="316"/>
      <c r="C184" s="316"/>
      <c r="D184" s="316"/>
      <c r="E184" s="316"/>
      <c r="F184" s="316"/>
      <c r="G184" s="316"/>
      <c r="H184" s="316"/>
      <c r="I184" s="316"/>
      <c r="J184" s="316"/>
      <c r="K184" s="316"/>
      <c r="L184" s="316"/>
      <c r="M184" s="316"/>
      <c r="N184" s="316"/>
      <c r="O184" s="316"/>
      <c r="P184" s="316"/>
      <c r="Q184" s="316"/>
      <c r="R184" s="316"/>
      <c r="S184" s="316"/>
      <c r="T184" s="316"/>
      <c r="U184" s="316"/>
      <c r="V184" s="316"/>
    </row>
    <row r="185" spans="1:22" x14ac:dyDescent="0.25">
      <c r="A185" s="316"/>
      <c r="B185" s="316"/>
      <c r="C185" s="316"/>
      <c r="D185" s="316"/>
      <c r="E185" s="316"/>
      <c r="F185" s="316"/>
      <c r="G185" s="316"/>
      <c r="H185" s="316"/>
      <c r="I185" s="316"/>
      <c r="J185" s="316"/>
      <c r="K185" s="316"/>
      <c r="L185" s="316"/>
      <c r="M185" s="316"/>
      <c r="N185" s="316"/>
      <c r="O185" s="316"/>
      <c r="P185" s="316"/>
      <c r="Q185" s="316"/>
      <c r="R185" s="316"/>
      <c r="S185" s="316"/>
      <c r="T185" s="316"/>
      <c r="U185" s="316"/>
      <c r="V185" s="316"/>
    </row>
    <row r="186" spans="1:22" x14ac:dyDescent="0.25">
      <c r="A186" s="316"/>
      <c r="B186" s="316"/>
      <c r="C186" s="316"/>
      <c r="D186" s="316"/>
      <c r="E186" s="316"/>
      <c r="F186" s="316"/>
      <c r="G186" s="316"/>
      <c r="H186" s="316"/>
      <c r="I186" s="316"/>
      <c r="J186" s="316"/>
      <c r="K186" s="316"/>
      <c r="L186" s="316"/>
      <c r="M186" s="316"/>
      <c r="N186" s="316"/>
      <c r="O186" s="316"/>
      <c r="P186" s="316"/>
      <c r="Q186" s="316"/>
      <c r="R186" s="316"/>
      <c r="S186" s="316"/>
      <c r="T186" s="316"/>
      <c r="U186" s="316"/>
      <c r="V186" s="316"/>
    </row>
    <row r="187" spans="1:22" x14ac:dyDescent="0.25">
      <c r="A187" s="316"/>
      <c r="B187" s="316"/>
      <c r="C187" s="316"/>
      <c r="D187" s="316"/>
      <c r="E187" s="316"/>
      <c r="F187" s="316"/>
      <c r="G187" s="316"/>
      <c r="H187" s="316"/>
      <c r="I187" s="316"/>
      <c r="J187" s="316"/>
      <c r="K187" s="316"/>
      <c r="L187" s="316"/>
      <c r="M187" s="316"/>
      <c r="N187" s="316"/>
      <c r="O187" s="316"/>
      <c r="P187" s="316"/>
      <c r="Q187" s="316"/>
      <c r="R187" s="316"/>
      <c r="S187" s="316"/>
      <c r="T187" s="316"/>
      <c r="U187" s="316"/>
      <c r="V187" s="316"/>
    </row>
    <row r="188" spans="1:22" x14ac:dyDescent="0.25">
      <c r="A188" s="316"/>
      <c r="B188" s="316"/>
      <c r="C188" s="316"/>
      <c r="D188" s="316"/>
      <c r="E188" s="316"/>
      <c r="F188" s="316"/>
      <c r="G188" s="316"/>
      <c r="H188" s="316"/>
      <c r="I188" s="316"/>
      <c r="J188" s="316"/>
      <c r="K188" s="316"/>
      <c r="L188" s="316"/>
      <c r="M188" s="316"/>
      <c r="N188" s="316"/>
      <c r="O188" s="316"/>
      <c r="P188" s="316"/>
      <c r="Q188" s="316"/>
      <c r="R188" s="316"/>
      <c r="S188" s="316"/>
      <c r="T188" s="316"/>
      <c r="U188" s="316"/>
      <c r="V188" s="316"/>
    </row>
    <row r="189" spans="1:22" x14ac:dyDescent="0.25">
      <c r="A189" s="316"/>
      <c r="B189" s="316"/>
      <c r="C189" s="316"/>
      <c r="D189" s="316"/>
      <c r="E189" s="316"/>
      <c r="F189" s="316"/>
      <c r="G189" s="316"/>
      <c r="H189" s="316"/>
      <c r="I189" s="316"/>
      <c r="J189" s="316"/>
      <c r="K189" s="316"/>
      <c r="L189" s="316"/>
      <c r="M189" s="316"/>
      <c r="N189" s="316"/>
      <c r="O189" s="316"/>
      <c r="P189" s="316"/>
      <c r="Q189" s="316"/>
      <c r="R189" s="316"/>
      <c r="S189" s="316"/>
      <c r="T189" s="316"/>
      <c r="U189" s="316"/>
      <c r="V189" s="316"/>
    </row>
    <row r="190" spans="1:22" x14ac:dyDescent="0.25">
      <c r="A190" s="316"/>
      <c r="B190" s="316"/>
      <c r="C190" s="316"/>
      <c r="D190" s="316"/>
      <c r="E190" s="316"/>
      <c r="F190" s="316"/>
      <c r="G190" s="316"/>
      <c r="H190" s="316"/>
      <c r="I190" s="316"/>
      <c r="J190" s="316"/>
      <c r="K190" s="316"/>
      <c r="L190" s="316"/>
      <c r="M190" s="316"/>
      <c r="N190" s="316"/>
      <c r="O190" s="316"/>
      <c r="P190" s="316"/>
      <c r="Q190" s="316"/>
      <c r="R190" s="316"/>
      <c r="S190" s="316"/>
      <c r="T190" s="316"/>
      <c r="U190" s="316"/>
      <c r="V190" s="316"/>
    </row>
    <row r="191" spans="1:22" x14ac:dyDescent="0.25">
      <c r="A191" s="316"/>
      <c r="B191" s="316"/>
      <c r="C191" s="316"/>
      <c r="D191" s="316"/>
      <c r="E191" s="316"/>
      <c r="F191" s="316"/>
      <c r="G191" s="316"/>
      <c r="H191" s="316"/>
      <c r="I191" s="316"/>
      <c r="J191" s="316"/>
      <c r="K191" s="316"/>
      <c r="L191" s="316"/>
      <c r="M191" s="316"/>
      <c r="N191" s="316"/>
      <c r="O191" s="316"/>
      <c r="P191" s="316"/>
      <c r="Q191" s="316"/>
      <c r="R191" s="316"/>
      <c r="S191" s="316"/>
      <c r="T191" s="316"/>
      <c r="U191" s="316"/>
      <c r="V191" s="316"/>
    </row>
    <row r="192" spans="1:22" x14ac:dyDescent="0.25">
      <c r="A192" s="316"/>
      <c r="B192" s="316"/>
      <c r="C192" s="316"/>
      <c r="D192" s="316"/>
      <c r="E192" s="316"/>
      <c r="F192" s="316"/>
      <c r="G192" s="316"/>
      <c r="H192" s="316"/>
      <c r="I192" s="316"/>
      <c r="J192" s="316"/>
      <c r="K192" s="316"/>
      <c r="L192" s="316"/>
      <c r="M192" s="316"/>
      <c r="N192" s="316"/>
      <c r="O192" s="316"/>
      <c r="P192" s="316"/>
      <c r="Q192" s="316"/>
      <c r="R192" s="316"/>
      <c r="S192" s="316"/>
      <c r="T192" s="316"/>
      <c r="U192" s="316"/>
      <c r="V192" s="316"/>
    </row>
    <row r="193" spans="1:22" x14ac:dyDescent="0.25">
      <c r="A193" s="316"/>
      <c r="B193" s="316"/>
      <c r="C193" s="316"/>
      <c r="D193" s="316"/>
      <c r="E193" s="316"/>
      <c r="F193" s="316"/>
      <c r="G193" s="316"/>
      <c r="H193" s="316"/>
      <c r="I193" s="316"/>
      <c r="J193" s="316"/>
      <c r="K193" s="316"/>
      <c r="L193" s="316"/>
      <c r="M193" s="316"/>
      <c r="N193" s="316"/>
      <c r="O193" s="316"/>
      <c r="P193" s="316"/>
      <c r="Q193" s="316"/>
      <c r="R193" s="316"/>
      <c r="S193" s="316"/>
      <c r="T193" s="316"/>
      <c r="U193" s="316"/>
      <c r="V193" s="316"/>
    </row>
    <row r="194" spans="1:22" x14ac:dyDescent="0.25">
      <c r="A194" s="316"/>
      <c r="B194" s="316"/>
      <c r="C194" s="316"/>
      <c r="D194" s="316"/>
      <c r="E194" s="316"/>
      <c r="F194" s="316"/>
      <c r="G194" s="316"/>
      <c r="H194" s="316"/>
      <c r="I194" s="316"/>
      <c r="J194" s="316"/>
      <c r="K194" s="316"/>
      <c r="L194" s="316"/>
      <c r="M194" s="316"/>
      <c r="N194" s="316"/>
      <c r="O194" s="316"/>
      <c r="P194" s="316"/>
      <c r="Q194" s="316"/>
      <c r="R194" s="316"/>
      <c r="S194" s="316"/>
      <c r="T194" s="316"/>
      <c r="U194" s="316"/>
      <c r="V194" s="316"/>
    </row>
    <row r="195" spans="1:22" x14ac:dyDescent="0.25">
      <c r="A195" s="316"/>
      <c r="B195" s="316"/>
      <c r="C195" s="316"/>
      <c r="D195" s="316"/>
      <c r="E195" s="316"/>
      <c r="F195" s="316"/>
      <c r="G195" s="316"/>
      <c r="H195" s="316"/>
      <c r="I195" s="316"/>
      <c r="J195" s="316"/>
      <c r="K195" s="316"/>
      <c r="L195" s="316"/>
      <c r="M195" s="316"/>
      <c r="N195" s="316"/>
      <c r="O195" s="316"/>
      <c r="P195" s="316"/>
      <c r="Q195" s="316"/>
      <c r="R195" s="316"/>
      <c r="S195" s="316"/>
      <c r="T195" s="316"/>
      <c r="U195" s="316"/>
      <c r="V195" s="316"/>
    </row>
    <row r="196" spans="1:22" x14ac:dyDescent="0.25">
      <c r="A196" s="316"/>
      <c r="B196" s="316"/>
      <c r="C196" s="316"/>
      <c r="D196" s="316"/>
      <c r="E196" s="316"/>
      <c r="F196" s="316"/>
      <c r="G196" s="316"/>
      <c r="H196" s="316"/>
      <c r="I196" s="316"/>
      <c r="J196" s="316"/>
      <c r="K196" s="316"/>
      <c r="L196" s="316"/>
      <c r="M196" s="316"/>
      <c r="N196" s="316"/>
      <c r="O196" s="316"/>
      <c r="P196" s="316"/>
      <c r="Q196" s="316"/>
      <c r="R196" s="316"/>
      <c r="S196" s="316"/>
      <c r="T196" s="316"/>
      <c r="U196" s="316"/>
      <c r="V196" s="316"/>
    </row>
    <row r="197" spans="1:22" x14ac:dyDescent="0.25">
      <c r="A197" s="316"/>
      <c r="B197" s="316"/>
      <c r="C197" s="316"/>
      <c r="D197" s="316"/>
      <c r="E197" s="316"/>
      <c r="F197" s="316"/>
      <c r="G197" s="316"/>
      <c r="H197" s="316"/>
      <c r="I197" s="316"/>
      <c r="J197" s="316"/>
      <c r="K197" s="316"/>
      <c r="L197" s="316"/>
      <c r="M197" s="316"/>
      <c r="N197" s="316"/>
      <c r="O197" s="316"/>
      <c r="P197" s="316"/>
      <c r="Q197" s="316"/>
      <c r="R197" s="316"/>
      <c r="S197" s="316"/>
      <c r="T197" s="316"/>
      <c r="U197" s="316"/>
      <c r="V197" s="316"/>
    </row>
    <row r="198" spans="1:22" x14ac:dyDescent="0.25">
      <c r="A198" s="316"/>
      <c r="B198" s="316"/>
      <c r="C198" s="316"/>
      <c r="D198" s="316"/>
      <c r="E198" s="316"/>
      <c r="F198" s="316"/>
      <c r="G198" s="316"/>
      <c r="H198" s="316"/>
      <c r="I198" s="316"/>
      <c r="J198" s="316"/>
      <c r="K198" s="316"/>
      <c r="L198" s="316"/>
      <c r="M198" s="316"/>
      <c r="N198" s="316"/>
      <c r="O198" s="316"/>
      <c r="P198" s="316"/>
      <c r="Q198" s="316"/>
      <c r="R198" s="316"/>
      <c r="S198" s="316"/>
      <c r="T198" s="316"/>
      <c r="U198" s="316"/>
      <c r="V198" s="316"/>
    </row>
    <row r="199" spans="1:22" x14ac:dyDescent="0.25">
      <c r="A199" s="316"/>
      <c r="B199" s="316"/>
      <c r="C199" s="316"/>
      <c r="D199" s="316"/>
      <c r="E199" s="316"/>
      <c r="F199" s="316"/>
      <c r="G199" s="316"/>
      <c r="H199" s="316"/>
      <c r="I199" s="316"/>
      <c r="J199" s="316"/>
      <c r="K199" s="316"/>
      <c r="L199" s="316"/>
      <c r="M199" s="316"/>
      <c r="N199" s="316"/>
      <c r="O199" s="316"/>
      <c r="P199" s="316"/>
      <c r="Q199" s="316"/>
      <c r="R199" s="316"/>
      <c r="S199" s="316"/>
      <c r="T199" s="316"/>
      <c r="U199" s="316"/>
      <c r="V199" s="316"/>
    </row>
    <row r="200" spans="1:22" x14ac:dyDescent="0.25">
      <c r="A200" s="316"/>
      <c r="B200" s="316"/>
      <c r="C200" s="316"/>
      <c r="D200" s="316"/>
      <c r="E200" s="316"/>
      <c r="F200" s="316"/>
      <c r="G200" s="316"/>
      <c r="H200" s="316"/>
      <c r="I200" s="316"/>
      <c r="J200" s="316"/>
      <c r="K200" s="316"/>
      <c r="L200" s="316"/>
      <c r="M200" s="316"/>
      <c r="N200" s="316"/>
      <c r="O200" s="316"/>
      <c r="P200" s="316"/>
      <c r="Q200" s="316"/>
      <c r="R200" s="316"/>
      <c r="S200" s="316"/>
      <c r="T200" s="316"/>
      <c r="U200" s="316"/>
      <c r="V200" s="316"/>
    </row>
    <row r="201" spans="1:22" x14ac:dyDescent="0.25">
      <c r="A201" s="316"/>
      <c r="B201" s="316"/>
      <c r="C201" s="316"/>
      <c r="D201" s="316"/>
      <c r="E201" s="316"/>
      <c r="F201" s="316"/>
      <c r="G201" s="316"/>
      <c r="H201" s="316"/>
      <c r="I201" s="316"/>
      <c r="J201" s="316"/>
      <c r="K201" s="316"/>
      <c r="L201" s="316"/>
      <c r="M201" s="316"/>
      <c r="N201" s="316"/>
      <c r="O201" s="316"/>
      <c r="P201" s="316"/>
      <c r="Q201" s="316"/>
      <c r="R201" s="316"/>
      <c r="S201" s="316"/>
      <c r="T201" s="316"/>
      <c r="U201" s="316"/>
      <c r="V201" s="316"/>
    </row>
    <row r="202" spans="1:22" x14ac:dyDescent="0.25">
      <c r="A202" s="316"/>
      <c r="B202" s="316"/>
      <c r="C202" s="316"/>
      <c r="D202" s="316"/>
      <c r="E202" s="316"/>
      <c r="F202" s="316"/>
      <c r="G202" s="316"/>
      <c r="H202" s="316"/>
      <c r="I202" s="316"/>
      <c r="J202" s="316"/>
      <c r="K202" s="316"/>
      <c r="L202" s="316"/>
      <c r="M202" s="316"/>
      <c r="N202" s="316"/>
      <c r="O202" s="316"/>
      <c r="P202" s="316"/>
      <c r="Q202" s="316"/>
      <c r="R202" s="316"/>
      <c r="S202" s="316"/>
      <c r="T202" s="316"/>
      <c r="U202" s="316"/>
      <c r="V202" s="316"/>
    </row>
    <row r="203" spans="1:22" x14ac:dyDescent="0.25">
      <c r="A203" s="316"/>
      <c r="B203" s="316"/>
      <c r="C203" s="316"/>
      <c r="D203" s="316"/>
      <c r="E203" s="316"/>
      <c r="F203" s="316"/>
      <c r="G203" s="316"/>
      <c r="H203" s="316"/>
      <c r="I203" s="316"/>
      <c r="J203" s="316"/>
      <c r="K203" s="316"/>
      <c r="L203" s="316"/>
      <c r="M203" s="316"/>
      <c r="N203" s="316"/>
      <c r="O203" s="316"/>
      <c r="P203" s="316"/>
      <c r="Q203" s="316"/>
      <c r="R203" s="316"/>
      <c r="S203" s="316"/>
      <c r="T203" s="316"/>
      <c r="U203" s="316"/>
      <c r="V203" s="316"/>
    </row>
    <row r="204" spans="1:22" x14ac:dyDescent="0.25">
      <c r="A204" s="316"/>
      <c r="B204" s="316"/>
      <c r="C204" s="316"/>
      <c r="D204" s="316"/>
      <c r="E204" s="316"/>
      <c r="F204" s="316"/>
      <c r="G204" s="316"/>
      <c r="H204" s="316"/>
      <c r="I204" s="316"/>
      <c r="J204" s="316"/>
      <c r="K204" s="316"/>
      <c r="L204" s="316"/>
      <c r="M204" s="316"/>
      <c r="N204" s="316"/>
      <c r="O204" s="316"/>
      <c r="P204" s="316"/>
      <c r="Q204" s="316"/>
      <c r="R204" s="316"/>
      <c r="S204" s="316"/>
      <c r="T204" s="316"/>
      <c r="U204" s="316"/>
      <c r="V204" s="316"/>
    </row>
    <row r="205" spans="1:22" x14ac:dyDescent="0.25">
      <c r="A205" s="316"/>
      <c r="B205" s="316"/>
      <c r="C205" s="316"/>
      <c r="D205" s="316"/>
      <c r="E205" s="316"/>
      <c r="F205" s="316"/>
      <c r="G205" s="316"/>
      <c r="H205" s="316"/>
      <c r="I205" s="316"/>
      <c r="J205" s="316"/>
      <c r="K205" s="316"/>
      <c r="L205" s="316"/>
      <c r="M205" s="316"/>
      <c r="N205" s="316"/>
      <c r="O205" s="316"/>
      <c r="P205" s="316"/>
      <c r="Q205" s="316"/>
      <c r="R205" s="316"/>
      <c r="S205" s="316"/>
      <c r="T205" s="316"/>
      <c r="U205" s="316"/>
      <c r="V205" s="316"/>
    </row>
    <row r="206" spans="1:22" x14ac:dyDescent="0.25">
      <c r="A206" s="316"/>
      <c r="B206" s="316"/>
      <c r="C206" s="316"/>
      <c r="D206" s="316"/>
      <c r="E206" s="316"/>
      <c r="F206" s="316"/>
      <c r="G206" s="316"/>
      <c r="H206" s="316"/>
      <c r="I206" s="316"/>
      <c r="J206" s="316"/>
      <c r="K206" s="316"/>
      <c r="L206" s="316"/>
      <c r="M206" s="316"/>
      <c r="N206" s="316"/>
      <c r="O206" s="316"/>
      <c r="P206" s="316"/>
      <c r="Q206" s="316"/>
      <c r="R206" s="316"/>
      <c r="S206" s="316"/>
      <c r="T206" s="316"/>
      <c r="U206" s="316"/>
      <c r="V206" s="316"/>
    </row>
    <row r="207" spans="1:22" x14ac:dyDescent="0.25">
      <c r="A207" s="316"/>
      <c r="B207" s="316"/>
      <c r="C207" s="316"/>
      <c r="D207" s="316"/>
      <c r="E207" s="316"/>
      <c r="F207" s="316"/>
      <c r="G207" s="316"/>
      <c r="H207" s="316"/>
      <c r="I207" s="316"/>
      <c r="J207" s="316"/>
      <c r="K207" s="316"/>
      <c r="L207" s="316"/>
      <c r="M207" s="316"/>
      <c r="N207" s="316"/>
      <c r="O207" s="316"/>
      <c r="P207" s="316"/>
      <c r="Q207" s="316"/>
      <c r="R207" s="316"/>
      <c r="S207" s="316"/>
      <c r="T207" s="316"/>
      <c r="U207" s="316"/>
      <c r="V207" s="316"/>
    </row>
    <row r="208" spans="1:22" x14ac:dyDescent="0.25">
      <c r="A208" s="316"/>
      <c r="B208" s="316"/>
      <c r="C208" s="316"/>
      <c r="D208" s="316"/>
      <c r="E208" s="316"/>
      <c r="F208" s="316"/>
      <c r="G208" s="316"/>
      <c r="H208" s="316"/>
      <c r="I208" s="316"/>
      <c r="J208" s="316"/>
      <c r="K208" s="316"/>
      <c r="L208" s="316"/>
      <c r="M208" s="316"/>
      <c r="N208" s="316"/>
      <c r="O208" s="316"/>
      <c r="P208" s="316"/>
      <c r="Q208" s="316"/>
      <c r="R208" s="316"/>
      <c r="S208" s="316"/>
      <c r="T208" s="316"/>
      <c r="U208" s="316"/>
      <c r="V208" s="316"/>
    </row>
    <row r="209" spans="1:22" x14ac:dyDescent="0.25">
      <c r="A209" s="316"/>
      <c r="B209" s="316"/>
      <c r="C209" s="316"/>
      <c r="D209" s="316"/>
      <c r="E209" s="316"/>
      <c r="F209" s="316"/>
      <c r="G209" s="316"/>
      <c r="H209" s="316"/>
      <c r="I209" s="316"/>
      <c r="J209" s="316"/>
      <c r="K209" s="316"/>
      <c r="L209" s="316"/>
      <c r="M209" s="316"/>
      <c r="N209" s="316"/>
      <c r="O209" s="316"/>
      <c r="P209" s="316"/>
      <c r="Q209" s="316"/>
      <c r="R209" s="316"/>
      <c r="S209" s="316"/>
      <c r="T209" s="316"/>
      <c r="U209" s="316"/>
      <c r="V209" s="316"/>
    </row>
    <row r="210" spans="1:22" x14ac:dyDescent="0.25">
      <c r="A210" s="316"/>
      <c r="B210" s="316"/>
      <c r="C210" s="316"/>
      <c r="D210" s="316"/>
      <c r="E210" s="316"/>
      <c r="F210" s="316"/>
      <c r="G210" s="316"/>
      <c r="H210" s="316"/>
      <c r="I210" s="316"/>
      <c r="J210" s="316"/>
      <c r="K210" s="316"/>
      <c r="L210" s="316"/>
      <c r="M210" s="316"/>
      <c r="N210" s="316"/>
      <c r="O210" s="316"/>
      <c r="P210" s="316"/>
      <c r="Q210" s="316"/>
      <c r="R210" s="316"/>
      <c r="S210" s="316"/>
      <c r="T210" s="316"/>
      <c r="U210" s="316"/>
      <c r="V210" s="316"/>
    </row>
    <row r="211" spans="1:22" x14ac:dyDescent="0.25">
      <c r="A211" s="316"/>
      <c r="B211" s="316"/>
      <c r="C211" s="316"/>
      <c r="D211" s="316"/>
      <c r="E211" s="316"/>
      <c r="F211" s="316"/>
      <c r="G211" s="316"/>
      <c r="H211" s="316"/>
      <c r="I211" s="316"/>
      <c r="J211" s="316"/>
      <c r="K211" s="316"/>
      <c r="L211" s="316"/>
      <c r="M211" s="316"/>
      <c r="N211" s="316"/>
      <c r="O211" s="316"/>
      <c r="P211" s="316"/>
      <c r="Q211" s="316"/>
      <c r="R211" s="316"/>
      <c r="S211" s="316"/>
      <c r="T211" s="316"/>
      <c r="U211" s="316"/>
      <c r="V211" s="316"/>
    </row>
    <row r="212" spans="1:22" x14ac:dyDescent="0.25">
      <c r="A212" s="316"/>
      <c r="B212" s="316"/>
      <c r="C212" s="316"/>
      <c r="D212" s="316"/>
      <c r="E212" s="316"/>
      <c r="F212" s="316"/>
      <c r="G212" s="316"/>
      <c r="H212" s="316"/>
      <c r="I212" s="316"/>
      <c r="J212" s="316"/>
      <c r="K212" s="316"/>
      <c r="L212" s="316"/>
      <c r="M212" s="316"/>
      <c r="N212" s="316"/>
      <c r="O212" s="316"/>
      <c r="P212" s="316"/>
      <c r="Q212" s="316"/>
      <c r="R212" s="316"/>
      <c r="S212" s="316"/>
      <c r="T212" s="316"/>
      <c r="U212" s="316"/>
      <c r="V212" s="316"/>
    </row>
    <row r="213" spans="1:22" x14ac:dyDescent="0.25">
      <c r="A213" s="316"/>
      <c r="B213" s="316"/>
      <c r="C213" s="316"/>
      <c r="D213" s="316"/>
      <c r="E213" s="316"/>
      <c r="F213" s="316"/>
      <c r="G213" s="316"/>
      <c r="H213" s="316"/>
      <c r="I213" s="316"/>
      <c r="J213" s="316"/>
      <c r="K213" s="316"/>
      <c r="L213" s="316"/>
      <c r="M213" s="316"/>
      <c r="N213" s="316"/>
      <c r="O213" s="316"/>
      <c r="P213" s="316"/>
      <c r="Q213" s="316"/>
      <c r="R213" s="316"/>
      <c r="S213" s="316"/>
      <c r="T213" s="316"/>
      <c r="U213" s="316"/>
      <c r="V213" s="316"/>
    </row>
    <row r="214" spans="1:22" x14ac:dyDescent="0.25">
      <c r="A214" s="316"/>
      <c r="B214" s="316"/>
      <c r="C214" s="316"/>
      <c r="D214" s="316"/>
      <c r="E214" s="316"/>
      <c r="F214" s="316"/>
      <c r="G214" s="316"/>
      <c r="H214" s="316"/>
      <c r="I214" s="316"/>
      <c r="J214" s="316"/>
      <c r="K214" s="316"/>
      <c r="L214" s="316"/>
      <c r="M214" s="316"/>
      <c r="N214" s="316"/>
      <c r="O214" s="316"/>
      <c r="P214" s="316"/>
      <c r="Q214" s="316"/>
      <c r="R214" s="316"/>
      <c r="S214" s="316"/>
      <c r="T214" s="316"/>
      <c r="U214" s="316"/>
      <c r="V214" s="316"/>
    </row>
    <row r="215" spans="1:22" x14ac:dyDescent="0.25">
      <c r="A215" s="316"/>
      <c r="B215" s="316"/>
      <c r="C215" s="316"/>
      <c r="D215" s="316"/>
      <c r="E215" s="316"/>
      <c r="F215" s="316"/>
      <c r="G215" s="316"/>
      <c r="H215" s="316"/>
      <c r="I215" s="316"/>
      <c r="J215" s="316"/>
      <c r="K215" s="316"/>
      <c r="L215" s="316"/>
      <c r="M215" s="316"/>
      <c r="N215" s="316"/>
      <c r="O215" s="316"/>
      <c r="P215" s="316"/>
      <c r="Q215" s="316"/>
      <c r="R215" s="316"/>
      <c r="S215" s="316"/>
      <c r="T215" s="316"/>
      <c r="U215" s="316"/>
      <c r="V215" s="316"/>
    </row>
    <row r="216" spans="1:22" x14ac:dyDescent="0.25">
      <c r="A216" s="316"/>
      <c r="B216" s="316"/>
      <c r="C216" s="316"/>
      <c r="D216" s="316"/>
      <c r="E216" s="316"/>
      <c r="F216" s="316"/>
      <c r="G216" s="316"/>
      <c r="H216" s="316"/>
      <c r="I216" s="316"/>
      <c r="J216" s="316"/>
      <c r="K216" s="316"/>
      <c r="L216" s="316"/>
      <c r="M216" s="316"/>
      <c r="N216" s="316"/>
      <c r="O216" s="316"/>
      <c r="P216" s="316"/>
      <c r="Q216" s="316"/>
      <c r="R216" s="316"/>
      <c r="S216" s="316"/>
      <c r="T216" s="316"/>
      <c r="U216" s="316"/>
      <c r="V216" s="316"/>
    </row>
    <row r="217" spans="1:22" x14ac:dyDescent="0.25">
      <c r="A217" s="316"/>
      <c r="B217" s="316"/>
      <c r="C217" s="316"/>
      <c r="D217" s="316"/>
      <c r="E217" s="316"/>
      <c r="F217" s="316"/>
      <c r="G217" s="316"/>
      <c r="H217" s="316"/>
      <c r="I217" s="316"/>
      <c r="J217" s="316"/>
      <c r="K217" s="316"/>
      <c r="L217" s="316"/>
      <c r="M217" s="316"/>
      <c r="N217" s="316"/>
      <c r="O217" s="316"/>
      <c r="P217" s="316"/>
      <c r="Q217" s="316"/>
      <c r="R217" s="316"/>
      <c r="S217" s="316"/>
      <c r="T217" s="316"/>
      <c r="U217" s="316"/>
      <c r="V217" s="316"/>
    </row>
    <row r="218" spans="1:22" x14ac:dyDescent="0.25">
      <c r="A218" s="316"/>
      <c r="B218" s="316"/>
      <c r="C218" s="316"/>
      <c r="D218" s="316"/>
      <c r="E218" s="316"/>
      <c r="F218" s="316"/>
      <c r="G218" s="316"/>
      <c r="H218" s="316"/>
      <c r="I218" s="316"/>
      <c r="J218" s="316"/>
      <c r="K218" s="316"/>
      <c r="L218" s="316"/>
      <c r="M218" s="316"/>
      <c r="N218" s="316"/>
      <c r="O218" s="316"/>
      <c r="P218" s="316"/>
      <c r="Q218" s="316"/>
      <c r="R218" s="316"/>
      <c r="S218" s="316"/>
      <c r="T218" s="316"/>
      <c r="U218" s="316"/>
      <c r="V218" s="316"/>
    </row>
    <row r="219" spans="1:22" x14ac:dyDescent="0.25">
      <c r="A219" s="316"/>
      <c r="B219" s="316"/>
      <c r="C219" s="316"/>
      <c r="D219" s="316"/>
      <c r="E219" s="316"/>
      <c r="F219" s="316"/>
      <c r="G219" s="316"/>
      <c r="H219" s="316"/>
      <c r="I219" s="316"/>
      <c r="J219" s="316"/>
      <c r="K219" s="316"/>
      <c r="L219" s="316"/>
      <c r="M219" s="316"/>
      <c r="N219" s="316"/>
      <c r="O219" s="316"/>
      <c r="P219" s="316"/>
      <c r="Q219" s="316"/>
      <c r="R219" s="316"/>
      <c r="S219" s="316"/>
      <c r="T219" s="316"/>
      <c r="U219" s="316"/>
      <c r="V219" s="316"/>
    </row>
    <row r="220" spans="1:22" x14ac:dyDescent="0.25">
      <c r="A220" s="316"/>
      <c r="B220" s="316"/>
      <c r="C220" s="316"/>
      <c r="D220" s="316"/>
      <c r="E220" s="316"/>
      <c r="F220" s="316"/>
      <c r="G220" s="316"/>
      <c r="H220" s="316"/>
      <c r="I220" s="316"/>
      <c r="J220" s="316"/>
      <c r="K220" s="316"/>
      <c r="L220" s="316"/>
      <c r="M220" s="316"/>
      <c r="N220" s="316"/>
      <c r="O220" s="316"/>
      <c r="P220" s="316"/>
      <c r="Q220" s="316"/>
      <c r="R220" s="316"/>
      <c r="S220" s="316"/>
      <c r="T220" s="316"/>
      <c r="U220" s="316"/>
      <c r="V220" s="316"/>
    </row>
    <row r="221" spans="1:22" x14ac:dyDescent="0.25">
      <c r="A221" s="316"/>
      <c r="B221" s="316"/>
      <c r="C221" s="316"/>
      <c r="D221" s="316"/>
      <c r="E221" s="316"/>
      <c r="F221" s="316"/>
      <c r="G221" s="316"/>
      <c r="H221" s="316"/>
      <c r="I221" s="316"/>
      <c r="J221" s="316"/>
      <c r="K221" s="316"/>
      <c r="L221" s="316"/>
      <c r="M221" s="316"/>
      <c r="N221" s="316"/>
      <c r="O221" s="316"/>
      <c r="P221" s="316"/>
      <c r="Q221" s="316"/>
      <c r="R221" s="316"/>
      <c r="S221" s="316"/>
      <c r="T221" s="316"/>
      <c r="U221" s="316"/>
      <c r="V221" s="316"/>
    </row>
    <row r="222" spans="1:22" x14ac:dyDescent="0.25">
      <c r="A222" s="316"/>
      <c r="B222" s="316"/>
      <c r="C222" s="316"/>
      <c r="D222" s="316"/>
      <c r="E222" s="316"/>
      <c r="F222" s="316"/>
      <c r="G222" s="316"/>
      <c r="H222" s="316"/>
      <c r="I222" s="316"/>
      <c r="J222" s="316"/>
      <c r="K222" s="316"/>
      <c r="L222" s="316"/>
      <c r="M222" s="316"/>
      <c r="N222" s="316"/>
      <c r="O222" s="316"/>
      <c r="P222" s="316"/>
      <c r="Q222" s="316"/>
      <c r="R222" s="316"/>
      <c r="S222" s="316"/>
      <c r="T222" s="316"/>
      <c r="U222" s="316"/>
      <c r="V222" s="316"/>
    </row>
    <row r="223" spans="1:22" x14ac:dyDescent="0.25">
      <c r="A223" s="316"/>
      <c r="B223" s="316"/>
      <c r="C223" s="316"/>
      <c r="D223" s="316"/>
      <c r="E223" s="316"/>
      <c r="F223" s="316"/>
      <c r="G223" s="316"/>
      <c r="H223" s="316"/>
      <c r="I223" s="316"/>
      <c r="J223" s="316"/>
      <c r="K223" s="316"/>
      <c r="L223" s="316"/>
      <c r="M223" s="316"/>
      <c r="N223" s="316"/>
      <c r="O223" s="316"/>
      <c r="P223" s="316"/>
      <c r="Q223" s="316"/>
      <c r="R223" s="316"/>
      <c r="S223" s="316"/>
      <c r="T223" s="316"/>
      <c r="U223" s="316"/>
      <c r="V223" s="316"/>
    </row>
    <row r="224" spans="1:22" x14ac:dyDescent="0.25">
      <c r="A224" s="316"/>
      <c r="B224" s="316"/>
      <c r="C224" s="316"/>
      <c r="D224" s="316"/>
      <c r="E224" s="316"/>
      <c r="F224" s="316"/>
      <c r="G224" s="316"/>
      <c r="H224" s="316"/>
      <c r="I224" s="316"/>
      <c r="J224" s="316"/>
      <c r="K224" s="316"/>
      <c r="L224" s="316"/>
      <c r="M224" s="316"/>
      <c r="N224" s="316"/>
      <c r="O224" s="316"/>
      <c r="P224" s="316"/>
      <c r="Q224" s="316"/>
      <c r="R224" s="316"/>
      <c r="S224" s="316"/>
      <c r="T224" s="316"/>
      <c r="U224" s="316"/>
      <c r="V224" s="316"/>
    </row>
    <row r="225" spans="1:22" x14ac:dyDescent="0.25">
      <c r="A225" s="316"/>
      <c r="B225" s="316"/>
      <c r="C225" s="316"/>
      <c r="D225" s="316"/>
      <c r="E225" s="316"/>
      <c r="F225" s="316"/>
      <c r="G225" s="316"/>
      <c r="H225" s="316"/>
      <c r="I225" s="316"/>
      <c r="J225" s="316"/>
      <c r="K225" s="316"/>
      <c r="L225" s="316"/>
      <c r="M225" s="316"/>
      <c r="N225" s="316"/>
      <c r="O225" s="316"/>
      <c r="P225" s="316"/>
      <c r="Q225" s="316"/>
      <c r="R225" s="316"/>
      <c r="S225" s="316"/>
      <c r="T225" s="316"/>
      <c r="U225" s="316"/>
      <c r="V225" s="316"/>
    </row>
    <row r="226" spans="1:22" x14ac:dyDescent="0.25">
      <c r="A226" s="316"/>
      <c r="B226" s="316"/>
      <c r="C226" s="316"/>
      <c r="D226" s="316"/>
      <c r="E226" s="316"/>
      <c r="F226" s="316"/>
      <c r="G226" s="316"/>
      <c r="H226" s="316"/>
      <c r="I226" s="316"/>
      <c r="J226" s="316"/>
      <c r="K226" s="316"/>
      <c r="L226" s="316"/>
      <c r="M226" s="316"/>
      <c r="N226" s="316"/>
      <c r="O226" s="316"/>
      <c r="P226" s="316"/>
      <c r="Q226" s="316"/>
      <c r="R226" s="316"/>
      <c r="S226" s="316"/>
      <c r="T226" s="316"/>
      <c r="U226" s="316"/>
      <c r="V226" s="316"/>
    </row>
    <row r="227" spans="1:22" x14ac:dyDescent="0.25">
      <c r="A227" s="316"/>
      <c r="B227" s="316"/>
      <c r="C227" s="316"/>
      <c r="D227" s="316"/>
      <c r="E227" s="316"/>
      <c r="F227" s="316"/>
      <c r="G227" s="316"/>
      <c r="H227" s="316"/>
      <c r="I227" s="316"/>
      <c r="J227" s="316"/>
      <c r="K227" s="316"/>
      <c r="L227" s="316"/>
      <c r="M227" s="316"/>
      <c r="N227" s="316"/>
      <c r="O227" s="316"/>
      <c r="P227" s="316"/>
      <c r="Q227" s="316"/>
      <c r="R227" s="316"/>
      <c r="S227" s="316"/>
      <c r="T227" s="316"/>
      <c r="U227" s="316"/>
      <c r="V227" s="316"/>
    </row>
    <row r="228" spans="1:22" x14ac:dyDescent="0.25">
      <c r="A228" s="316"/>
      <c r="B228" s="316"/>
      <c r="C228" s="316"/>
      <c r="D228" s="316"/>
      <c r="E228" s="316"/>
      <c r="F228" s="316"/>
      <c r="G228" s="316"/>
      <c r="H228" s="316"/>
      <c r="I228" s="316"/>
      <c r="J228" s="316"/>
      <c r="K228" s="316"/>
      <c r="L228" s="316"/>
      <c r="M228" s="316"/>
      <c r="N228" s="316"/>
      <c r="O228" s="316"/>
      <c r="P228" s="316"/>
      <c r="Q228" s="316"/>
      <c r="R228" s="316"/>
      <c r="S228" s="316"/>
      <c r="T228" s="316"/>
      <c r="U228" s="316"/>
      <c r="V228" s="316"/>
    </row>
    <row r="229" spans="1:22" x14ac:dyDescent="0.25">
      <c r="A229" s="316"/>
      <c r="B229" s="316"/>
      <c r="C229" s="316"/>
      <c r="D229" s="316"/>
      <c r="E229" s="316"/>
      <c r="F229" s="316"/>
      <c r="G229" s="316"/>
      <c r="H229" s="316"/>
      <c r="I229" s="316"/>
      <c r="J229" s="316"/>
      <c r="K229" s="316"/>
      <c r="L229" s="316"/>
      <c r="M229" s="316"/>
      <c r="N229" s="316"/>
      <c r="O229" s="316"/>
      <c r="P229" s="316"/>
      <c r="Q229" s="316"/>
      <c r="R229" s="316"/>
      <c r="S229" s="316"/>
      <c r="T229" s="316"/>
      <c r="U229" s="316"/>
      <c r="V229" s="316"/>
    </row>
    <row r="230" spans="1:22" x14ac:dyDescent="0.25">
      <c r="A230" s="316"/>
      <c r="B230" s="316"/>
      <c r="C230" s="316"/>
      <c r="D230" s="316"/>
      <c r="E230" s="316"/>
      <c r="F230" s="316"/>
      <c r="G230" s="316"/>
      <c r="H230" s="316"/>
      <c r="I230" s="316"/>
      <c r="J230" s="316"/>
      <c r="K230" s="316"/>
      <c r="L230" s="316"/>
      <c r="M230" s="316"/>
      <c r="N230" s="316"/>
      <c r="O230" s="316"/>
      <c r="P230" s="316"/>
      <c r="Q230" s="316"/>
      <c r="R230" s="316"/>
      <c r="S230" s="316"/>
      <c r="T230" s="316"/>
      <c r="U230" s="316"/>
      <c r="V230" s="316"/>
    </row>
    <row r="231" spans="1:22" x14ac:dyDescent="0.25">
      <c r="A231" s="316"/>
      <c r="B231" s="316"/>
      <c r="C231" s="316"/>
      <c r="D231" s="316"/>
      <c r="E231" s="316"/>
      <c r="F231" s="316"/>
      <c r="G231" s="316"/>
      <c r="H231" s="316"/>
      <c r="I231" s="316"/>
      <c r="J231" s="316"/>
      <c r="K231" s="316"/>
      <c r="L231" s="316"/>
      <c r="M231" s="316"/>
      <c r="N231" s="316"/>
      <c r="O231" s="316"/>
      <c r="P231" s="316"/>
      <c r="Q231" s="316"/>
      <c r="R231" s="316"/>
      <c r="S231" s="316"/>
      <c r="T231" s="316"/>
      <c r="U231" s="316"/>
      <c r="V231" s="316"/>
    </row>
    <row r="232" spans="1:22" x14ac:dyDescent="0.25">
      <c r="A232" s="316"/>
      <c r="B232" s="316"/>
      <c r="C232" s="316"/>
      <c r="D232" s="316"/>
      <c r="E232" s="316"/>
      <c r="F232" s="316"/>
      <c r="G232" s="316"/>
      <c r="H232" s="316"/>
      <c r="I232" s="316"/>
      <c r="J232" s="316"/>
      <c r="K232" s="316"/>
      <c r="L232" s="316"/>
      <c r="M232" s="316"/>
      <c r="N232" s="316"/>
      <c r="O232" s="316"/>
      <c r="P232" s="316"/>
      <c r="Q232" s="316"/>
      <c r="R232" s="316"/>
      <c r="S232" s="316"/>
      <c r="T232" s="316"/>
      <c r="U232" s="316"/>
      <c r="V232" s="316"/>
    </row>
    <row r="233" spans="1:22" x14ac:dyDescent="0.25">
      <c r="A233" s="316"/>
      <c r="B233" s="316"/>
      <c r="C233" s="316"/>
      <c r="D233" s="316"/>
      <c r="E233" s="316"/>
      <c r="F233" s="316"/>
      <c r="G233" s="316"/>
      <c r="H233" s="316"/>
      <c r="I233" s="316"/>
      <c r="J233" s="316"/>
      <c r="K233" s="316"/>
      <c r="L233" s="316"/>
      <c r="M233" s="316"/>
      <c r="N233" s="316"/>
      <c r="O233" s="316"/>
      <c r="P233" s="316"/>
      <c r="Q233" s="316"/>
      <c r="R233" s="316"/>
      <c r="S233" s="316"/>
      <c r="T233" s="316"/>
      <c r="U233" s="316"/>
      <c r="V233" s="316"/>
    </row>
    <row r="234" spans="1:22" x14ac:dyDescent="0.25">
      <c r="A234" s="316"/>
      <c r="B234" s="316"/>
      <c r="C234" s="316"/>
      <c r="D234" s="316"/>
      <c r="E234" s="316"/>
      <c r="F234" s="316"/>
      <c r="G234" s="316"/>
      <c r="H234" s="316"/>
      <c r="I234" s="316"/>
      <c r="J234" s="316"/>
      <c r="K234" s="316"/>
      <c r="L234" s="316"/>
      <c r="M234" s="316"/>
      <c r="N234" s="316"/>
      <c r="O234" s="316"/>
      <c r="P234" s="316"/>
      <c r="Q234" s="316"/>
      <c r="R234" s="316"/>
      <c r="S234" s="316"/>
      <c r="T234" s="316"/>
      <c r="U234" s="316"/>
      <c r="V234" s="316"/>
    </row>
    <row r="235" spans="1:22" x14ac:dyDescent="0.25">
      <c r="A235" s="316"/>
      <c r="B235" s="316"/>
      <c r="C235" s="316"/>
      <c r="D235" s="316"/>
      <c r="E235" s="316"/>
      <c r="F235" s="316"/>
      <c r="G235" s="316"/>
      <c r="H235" s="316"/>
      <c r="I235" s="316"/>
      <c r="J235" s="316"/>
      <c r="K235" s="316"/>
      <c r="L235" s="316"/>
      <c r="M235" s="316"/>
      <c r="N235" s="316"/>
      <c r="O235" s="316"/>
      <c r="P235" s="316"/>
      <c r="Q235" s="316"/>
      <c r="R235" s="316"/>
      <c r="S235" s="316"/>
      <c r="T235" s="316"/>
      <c r="U235" s="316"/>
      <c r="V235" s="316"/>
    </row>
    <row r="236" spans="1:22" x14ac:dyDescent="0.25">
      <c r="A236" s="316"/>
      <c r="B236" s="316"/>
      <c r="C236" s="316"/>
      <c r="D236" s="316"/>
      <c r="E236" s="316"/>
      <c r="F236" s="316"/>
      <c r="G236" s="316"/>
      <c r="H236" s="316"/>
      <c r="I236" s="316"/>
      <c r="J236" s="316"/>
      <c r="K236" s="316"/>
      <c r="L236" s="316"/>
      <c r="M236" s="316"/>
      <c r="N236" s="316"/>
      <c r="O236" s="316"/>
      <c r="P236" s="316"/>
      <c r="Q236" s="316"/>
      <c r="R236" s="316"/>
      <c r="S236" s="316"/>
      <c r="T236" s="316"/>
      <c r="U236" s="316"/>
      <c r="V236" s="316"/>
    </row>
    <row r="237" spans="1:22" x14ac:dyDescent="0.25">
      <c r="A237" s="316"/>
      <c r="B237" s="316"/>
      <c r="C237" s="316"/>
      <c r="D237" s="316"/>
      <c r="E237" s="316"/>
      <c r="F237" s="316"/>
      <c r="G237" s="316"/>
      <c r="H237" s="316"/>
      <c r="I237" s="316"/>
      <c r="J237" s="316"/>
      <c r="K237" s="316"/>
      <c r="L237" s="316"/>
      <c r="M237" s="316"/>
      <c r="N237" s="316"/>
      <c r="O237" s="316"/>
      <c r="P237" s="316"/>
      <c r="Q237" s="316"/>
      <c r="R237" s="316"/>
      <c r="S237" s="316"/>
      <c r="T237" s="316"/>
      <c r="U237" s="316"/>
      <c r="V237" s="316"/>
    </row>
    <row r="238" spans="1:22" x14ac:dyDescent="0.25">
      <c r="A238" s="316"/>
      <c r="B238" s="316"/>
      <c r="C238" s="316"/>
      <c r="D238" s="316"/>
      <c r="E238" s="316"/>
      <c r="F238" s="316"/>
      <c r="G238" s="316"/>
      <c r="H238" s="316"/>
      <c r="I238" s="316"/>
      <c r="J238" s="316"/>
      <c r="K238" s="316"/>
      <c r="L238" s="316"/>
      <c r="M238" s="316"/>
      <c r="N238" s="316"/>
      <c r="O238" s="316"/>
      <c r="P238" s="316"/>
      <c r="Q238" s="316"/>
      <c r="R238" s="316"/>
      <c r="S238" s="316"/>
      <c r="T238" s="316"/>
      <c r="U238" s="316"/>
      <c r="V238" s="316"/>
    </row>
    <row r="239" spans="1:22" x14ac:dyDescent="0.25">
      <c r="A239" s="316"/>
      <c r="B239" s="316"/>
      <c r="C239" s="316"/>
      <c r="D239" s="316"/>
      <c r="E239" s="316"/>
      <c r="F239" s="316"/>
      <c r="G239" s="316"/>
      <c r="H239" s="316"/>
      <c r="I239" s="316"/>
      <c r="J239" s="316"/>
      <c r="K239" s="316"/>
      <c r="L239" s="316"/>
      <c r="M239" s="316"/>
      <c r="N239" s="316"/>
      <c r="O239" s="316"/>
      <c r="P239" s="316"/>
      <c r="Q239" s="316"/>
      <c r="R239" s="316"/>
      <c r="S239" s="316"/>
      <c r="T239" s="316"/>
      <c r="U239" s="316"/>
      <c r="V239" s="316"/>
    </row>
    <row r="240" spans="1:22" x14ac:dyDescent="0.25">
      <c r="A240" s="316"/>
      <c r="B240" s="316"/>
      <c r="C240" s="316"/>
      <c r="D240" s="316"/>
      <c r="E240" s="316"/>
      <c r="F240" s="316"/>
      <c r="G240" s="316"/>
      <c r="H240" s="316"/>
      <c r="I240" s="316"/>
      <c r="J240" s="316"/>
      <c r="K240" s="316"/>
      <c r="L240" s="316"/>
      <c r="M240" s="316"/>
      <c r="N240" s="316"/>
      <c r="O240" s="316"/>
      <c r="P240" s="316"/>
      <c r="Q240" s="316"/>
      <c r="R240" s="316"/>
      <c r="S240" s="316"/>
      <c r="T240" s="316"/>
      <c r="U240" s="316"/>
      <c r="V240" s="316"/>
    </row>
    <row r="241" spans="1:22" x14ac:dyDescent="0.25">
      <c r="A241" s="316"/>
      <c r="B241" s="316"/>
      <c r="C241" s="316"/>
      <c r="D241" s="316"/>
      <c r="E241" s="316"/>
      <c r="F241" s="316"/>
      <c r="G241" s="316"/>
      <c r="H241" s="316"/>
      <c r="I241" s="316"/>
      <c r="J241" s="316"/>
      <c r="K241" s="316"/>
      <c r="L241" s="316"/>
      <c r="M241" s="316"/>
      <c r="N241" s="316"/>
      <c r="O241" s="316"/>
      <c r="P241" s="316"/>
      <c r="Q241" s="316"/>
      <c r="R241" s="316"/>
      <c r="S241" s="316"/>
      <c r="T241" s="316"/>
      <c r="U241" s="316"/>
      <c r="V241" s="316"/>
    </row>
    <row r="242" spans="1:22" x14ac:dyDescent="0.25">
      <c r="A242" s="316"/>
      <c r="B242" s="316"/>
      <c r="C242" s="316"/>
      <c r="D242" s="316"/>
      <c r="E242" s="316"/>
      <c r="F242" s="316"/>
      <c r="G242" s="316"/>
      <c r="H242" s="316"/>
      <c r="I242" s="316"/>
      <c r="J242" s="316"/>
      <c r="K242" s="316"/>
      <c r="L242" s="316"/>
      <c r="M242" s="316"/>
      <c r="N242" s="316"/>
      <c r="O242" s="316"/>
      <c r="P242" s="316"/>
      <c r="Q242" s="316"/>
      <c r="R242" s="316"/>
      <c r="S242" s="316"/>
      <c r="T242" s="316"/>
      <c r="U242" s="316"/>
      <c r="V242" s="316"/>
    </row>
    <row r="243" spans="1:22" x14ac:dyDescent="0.25">
      <c r="A243" s="316"/>
      <c r="B243" s="316"/>
      <c r="C243" s="316"/>
      <c r="D243" s="316"/>
      <c r="E243" s="316"/>
      <c r="F243" s="316"/>
      <c r="G243" s="316"/>
      <c r="H243" s="316"/>
      <c r="I243" s="316"/>
      <c r="J243" s="316"/>
      <c r="K243" s="316"/>
      <c r="L243" s="316"/>
      <c r="M243" s="316"/>
      <c r="N243" s="316"/>
      <c r="O243" s="316"/>
      <c r="P243" s="316"/>
      <c r="Q243" s="316"/>
      <c r="R243" s="316"/>
      <c r="S243" s="316"/>
      <c r="T243" s="316"/>
      <c r="U243" s="316"/>
      <c r="V243" s="316"/>
    </row>
    <row r="244" spans="1:22" x14ac:dyDescent="0.25">
      <c r="A244" s="316"/>
      <c r="B244" s="316"/>
      <c r="C244" s="316"/>
      <c r="D244" s="316"/>
      <c r="E244" s="316"/>
      <c r="F244" s="316"/>
      <c r="G244" s="316"/>
      <c r="H244" s="316"/>
      <c r="I244" s="316"/>
      <c r="J244" s="316"/>
      <c r="K244" s="316"/>
      <c r="L244" s="316"/>
      <c r="M244" s="316"/>
      <c r="N244" s="316"/>
      <c r="O244" s="316"/>
      <c r="P244" s="316"/>
      <c r="Q244" s="316"/>
      <c r="R244" s="316"/>
      <c r="S244" s="316"/>
      <c r="T244" s="316"/>
      <c r="U244" s="316"/>
      <c r="V244" s="316"/>
    </row>
    <row r="245" spans="1:22" x14ac:dyDescent="0.25">
      <c r="A245" s="316"/>
      <c r="B245" s="316"/>
      <c r="C245" s="316"/>
      <c r="D245" s="316"/>
      <c r="E245" s="316"/>
      <c r="F245" s="316"/>
      <c r="G245" s="316"/>
      <c r="H245" s="316"/>
      <c r="I245" s="316"/>
      <c r="J245" s="316"/>
      <c r="K245" s="316"/>
      <c r="L245" s="316"/>
      <c r="M245" s="316"/>
      <c r="N245" s="316"/>
      <c r="O245" s="316"/>
      <c r="P245" s="316"/>
      <c r="Q245" s="316"/>
      <c r="R245" s="316"/>
      <c r="S245" s="316"/>
      <c r="T245" s="316"/>
      <c r="U245" s="316"/>
      <c r="V245" s="316"/>
    </row>
    <row r="246" spans="1:22" x14ac:dyDescent="0.25">
      <c r="A246" s="316"/>
      <c r="B246" s="316"/>
      <c r="C246" s="316"/>
      <c r="D246" s="316"/>
      <c r="E246" s="316"/>
      <c r="F246" s="316"/>
      <c r="G246" s="316"/>
      <c r="H246" s="316"/>
      <c r="I246" s="316"/>
      <c r="J246" s="316"/>
      <c r="K246" s="316"/>
      <c r="L246" s="316"/>
      <c r="M246" s="316"/>
      <c r="N246" s="316"/>
      <c r="O246" s="316"/>
      <c r="P246" s="316"/>
      <c r="Q246" s="316"/>
      <c r="R246" s="316"/>
      <c r="S246" s="316"/>
      <c r="T246" s="316"/>
      <c r="U246" s="316"/>
      <c r="V246" s="316"/>
    </row>
    <row r="247" spans="1:22" x14ac:dyDescent="0.25">
      <c r="A247" s="316"/>
      <c r="B247" s="316"/>
      <c r="C247" s="316"/>
      <c r="D247" s="316"/>
      <c r="E247" s="316"/>
      <c r="F247" s="316"/>
      <c r="G247" s="316"/>
      <c r="H247" s="316"/>
      <c r="I247" s="316"/>
      <c r="J247" s="316"/>
      <c r="K247" s="316"/>
      <c r="L247" s="316"/>
      <c r="M247" s="316"/>
      <c r="N247" s="316"/>
      <c r="O247" s="316"/>
      <c r="P247" s="316"/>
      <c r="Q247" s="316"/>
      <c r="R247" s="316"/>
      <c r="S247" s="316"/>
      <c r="T247" s="316"/>
      <c r="U247" s="316"/>
      <c r="V247" s="316"/>
    </row>
    <row r="248" spans="1:22" x14ac:dyDescent="0.25">
      <c r="A248" s="316"/>
      <c r="B248" s="316"/>
      <c r="C248" s="316"/>
      <c r="D248" s="316"/>
      <c r="E248" s="316"/>
      <c r="F248" s="316"/>
      <c r="G248" s="316"/>
      <c r="H248" s="316"/>
      <c r="I248" s="316"/>
      <c r="J248" s="316"/>
      <c r="K248" s="316"/>
      <c r="L248" s="316"/>
      <c r="M248" s="316"/>
      <c r="N248" s="316"/>
      <c r="O248" s="316"/>
      <c r="P248" s="316"/>
      <c r="Q248" s="316"/>
      <c r="R248" s="316"/>
      <c r="S248" s="316"/>
      <c r="T248" s="316"/>
      <c r="U248" s="316"/>
      <c r="V248" s="316"/>
    </row>
    <row r="249" spans="1:22" x14ac:dyDescent="0.25">
      <c r="A249" s="316"/>
      <c r="B249" s="316"/>
      <c r="C249" s="316"/>
      <c r="D249" s="316"/>
      <c r="E249" s="316"/>
      <c r="F249" s="316"/>
      <c r="G249" s="316"/>
      <c r="H249" s="316"/>
      <c r="I249" s="316"/>
      <c r="J249" s="316"/>
      <c r="K249" s="316"/>
      <c r="L249" s="316"/>
      <c r="M249" s="316"/>
      <c r="N249" s="316"/>
      <c r="O249" s="316"/>
      <c r="P249" s="316"/>
      <c r="Q249" s="316"/>
      <c r="R249" s="316"/>
      <c r="S249" s="316"/>
      <c r="T249" s="316"/>
      <c r="U249" s="316"/>
      <c r="V249" s="316"/>
    </row>
    <row r="250" spans="1:22" x14ac:dyDescent="0.25">
      <c r="A250" s="316"/>
      <c r="B250" s="316"/>
      <c r="C250" s="316"/>
      <c r="D250" s="316"/>
      <c r="E250" s="316"/>
      <c r="F250" s="316"/>
      <c r="G250" s="316"/>
      <c r="H250" s="316"/>
      <c r="I250" s="316"/>
      <c r="J250" s="316"/>
      <c r="K250" s="316"/>
      <c r="L250" s="316"/>
      <c r="M250" s="316"/>
      <c r="N250" s="316"/>
      <c r="O250" s="316"/>
      <c r="P250" s="316"/>
      <c r="Q250" s="316"/>
      <c r="R250" s="316"/>
      <c r="S250" s="316"/>
      <c r="T250" s="316"/>
      <c r="U250" s="316"/>
      <c r="V250" s="316"/>
    </row>
    <row r="251" spans="1:22" x14ac:dyDescent="0.25">
      <c r="A251" s="316"/>
      <c r="B251" s="316"/>
      <c r="C251" s="316"/>
      <c r="D251" s="316"/>
      <c r="E251" s="316"/>
      <c r="F251" s="316"/>
      <c r="G251" s="316"/>
      <c r="H251" s="316"/>
      <c r="I251" s="316"/>
      <c r="J251" s="316"/>
      <c r="K251" s="316"/>
      <c r="L251" s="316"/>
      <c r="M251" s="316"/>
      <c r="N251" s="316"/>
      <c r="O251" s="316"/>
      <c r="P251" s="316"/>
      <c r="Q251" s="316"/>
      <c r="R251" s="316"/>
      <c r="S251" s="316"/>
      <c r="T251" s="316"/>
      <c r="U251" s="316"/>
      <c r="V251" s="316"/>
    </row>
    <row r="252" spans="1:22" x14ac:dyDescent="0.25">
      <c r="A252" s="316"/>
      <c r="B252" s="316"/>
      <c r="C252" s="316"/>
      <c r="D252" s="316"/>
      <c r="E252" s="316"/>
      <c r="F252" s="316"/>
      <c r="G252" s="316"/>
      <c r="H252" s="316"/>
      <c r="I252" s="316"/>
      <c r="J252" s="316"/>
      <c r="K252" s="316"/>
      <c r="L252" s="316"/>
      <c r="M252" s="316"/>
      <c r="N252" s="316"/>
      <c r="O252" s="316"/>
      <c r="P252" s="316"/>
      <c r="Q252" s="316"/>
      <c r="R252" s="316"/>
      <c r="S252" s="316"/>
      <c r="T252" s="316"/>
      <c r="U252" s="316"/>
      <c r="V252" s="316"/>
    </row>
    <row r="253" spans="1:22" x14ac:dyDescent="0.25">
      <c r="A253" s="316"/>
      <c r="B253" s="316"/>
      <c r="C253" s="316"/>
      <c r="D253" s="316"/>
      <c r="E253" s="316"/>
      <c r="F253" s="316"/>
      <c r="G253" s="316"/>
      <c r="H253" s="316"/>
      <c r="I253" s="316"/>
      <c r="J253" s="316"/>
      <c r="K253" s="316"/>
      <c r="L253" s="316"/>
      <c r="M253" s="316"/>
      <c r="N253" s="316"/>
      <c r="O253" s="316"/>
      <c r="P253" s="316"/>
      <c r="Q253" s="316"/>
      <c r="R253" s="316"/>
      <c r="S253" s="316"/>
      <c r="T253" s="316"/>
      <c r="U253" s="316"/>
      <c r="V253" s="316"/>
    </row>
    <row r="254" spans="1:22" x14ac:dyDescent="0.25">
      <c r="A254" s="316"/>
      <c r="B254" s="316"/>
      <c r="C254" s="316"/>
      <c r="D254" s="316"/>
      <c r="E254" s="316"/>
      <c r="F254" s="316"/>
      <c r="G254" s="316"/>
      <c r="H254" s="316"/>
      <c r="I254" s="316"/>
      <c r="J254" s="316"/>
      <c r="K254" s="316"/>
      <c r="L254" s="316"/>
      <c r="M254" s="316"/>
      <c r="N254" s="316"/>
      <c r="O254" s="316"/>
      <c r="P254" s="316"/>
      <c r="Q254" s="316"/>
      <c r="R254" s="316"/>
      <c r="S254" s="316"/>
      <c r="T254" s="316"/>
      <c r="U254" s="316"/>
      <c r="V254" s="316"/>
    </row>
    <row r="255" spans="1:22" x14ac:dyDescent="0.25">
      <c r="A255" s="316"/>
      <c r="B255" s="316"/>
      <c r="C255" s="316"/>
      <c r="D255" s="316"/>
      <c r="E255" s="316"/>
      <c r="F255" s="316"/>
      <c r="G255" s="316"/>
      <c r="H255" s="316"/>
      <c r="I255" s="316"/>
      <c r="J255" s="316"/>
      <c r="K255" s="316"/>
      <c r="L255" s="316"/>
      <c r="M255" s="316"/>
      <c r="N255" s="316"/>
      <c r="O255" s="316"/>
      <c r="P255" s="316"/>
      <c r="Q255" s="316"/>
      <c r="R255" s="316"/>
      <c r="S255" s="316"/>
      <c r="T255" s="316"/>
      <c r="U255" s="316"/>
      <c r="V255" s="316"/>
    </row>
    <row r="256" spans="1:22" x14ac:dyDescent="0.25">
      <c r="A256" s="316"/>
      <c r="B256" s="316"/>
      <c r="C256" s="316"/>
      <c r="D256" s="316"/>
      <c r="E256" s="316"/>
      <c r="F256" s="316"/>
      <c r="G256" s="316"/>
      <c r="H256" s="316"/>
      <c r="I256" s="316"/>
      <c r="J256" s="316"/>
      <c r="K256" s="316"/>
      <c r="L256" s="316"/>
      <c r="M256" s="316"/>
      <c r="N256" s="316"/>
      <c r="O256" s="316"/>
      <c r="P256" s="316"/>
      <c r="Q256" s="316"/>
      <c r="R256" s="316"/>
      <c r="S256" s="316"/>
      <c r="T256" s="316"/>
      <c r="U256" s="316"/>
      <c r="V256" s="316"/>
    </row>
    <row r="257" spans="1:22" x14ac:dyDescent="0.25">
      <c r="A257" s="316"/>
      <c r="B257" s="316"/>
      <c r="C257" s="316"/>
      <c r="D257" s="316"/>
      <c r="E257" s="316"/>
      <c r="F257" s="316"/>
      <c r="G257" s="316"/>
      <c r="H257" s="316"/>
      <c r="I257" s="316"/>
      <c r="J257" s="316"/>
      <c r="K257" s="316"/>
      <c r="L257" s="316"/>
      <c r="M257" s="316"/>
      <c r="N257" s="316"/>
      <c r="O257" s="316"/>
      <c r="P257" s="316"/>
      <c r="Q257" s="316"/>
      <c r="R257" s="316"/>
      <c r="S257" s="316"/>
      <c r="T257" s="316"/>
      <c r="U257" s="316"/>
      <c r="V257" s="316"/>
    </row>
    <row r="258" spans="1:22" x14ac:dyDescent="0.25">
      <c r="A258" s="316"/>
      <c r="B258" s="316"/>
      <c r="C258" s="316"/>
      <c r="D258" s="316"/>
      <c r="E258" s="316"/>
      <c r="F258" s="316"/>
      <c r="G258" s="316"/>
      <c r="H258" s="316"/>
      <c r="I258" s="316"/>
      <c r="J258" s="316"/>
      <c r="K258" s="316"/>
      <c r="L258" s="316"/>
      <c r="M258" s="316"/>
      <c r="N258" s="316"/>
      <c r="O258" s="316"/>
      <c r="P258" s="316"/>
      <c r="Q258" s="316"/>
      <c r="R258" s="316"/>
      <c r="S258" s="316"/>
      <c r="T258" s="316"/>
      <c r="U258" s="316"/>
      <c r="V258" s="316"/>
    </row>
    <row r="259" spans="1:22" x14ac:dyDescent="0.25">
      <c r="A259" s="316"/>
      <c r="B259" s="316"/>
      <c r="C259" s="316"/>
      <c r="D259" s="316"/>
      <c r="E259" s="316"/>
      <c r="F259" s="316"/>
      <c r="G259" s="316"/>
      <c r="H259" s="316"/>
      <c r="I259" s="316"/>
      <c r="J259" s="316"/>
      <c r="K259" s="316"/>
      <c r="L259" s="316"/>
      <c r="M259" s="316"/>
      <c r="N259" s="316"/>
      <c r="O259" s="316"/>
      <c r="P259" s="316"/>
      <c r="Q259" s="316"/>
      <c r="R259" s="316"/>
      <c r="S259" s="316"/>
      <c r="T259" s="316"/>
      <c r="U259" s="316"/>
      <c r="V259" s="316"/>
    </row>
    <row r="260" spans="1:22" x14ac:dyDescent="0.25">
      <c r="A260" s="316"/>
      <c r="B260" s="316"/>
      <c r="C260" s="316"/>
      <c r="D260" s="316"/>
      <c r="E260" s="316"/>
      <c r="F260" s="316"/>
      <c r="G260" s="316"/>
      <c r="H260" s="316"/>
      <c r="I260" s="316"/>
      <c r="J260" s="316"/>
      <c r="K260" s="316"/>
      <c r="L260" s="316"/>
      <c r="M260" s="316"/>
      <c r="N260" s="316"/>
      <c r="O260" s="316"/>
      <c r="P260" s="316"/>
      <c r="Q260" s="316"/>
      <c r="R260" s="316"/>
      <c r="S260" s="316"/>
      <c r="T260" s="316"/>
      <c r="U260" s="316"/>
      <c r="V260" s="316"/>
    </row>
    <row r="261" spans="1:22" x14ac:dyDescent="0.25">
      <c r="A261" s="316"/>
      <c r="B261" s="316"/>
      <c r="C261" s="316"/>
      <c r="D261" s="316"/>
      <c r="E261" s="316"/>
      <c r="F261" s="316"/>
      <c r="G261" s="316"/>
      <c r="H261" s="316"/>
      <c r="I261" s="316"/>
      <c r="J261" s="316"/>
      <c r="K261" s="316"/>
      <c r="L261" s="316"/>
      <c r="M261" s="316"/>
      <c r="N261" s="316"/>
      <c r="O261" s="316"/>
      <c r="P261" s="316"/>
      <c r="Q261" s="316"/>
      <c r="R261" s="316"/>
      <c r="S261" s="316"/>
      <c r="T261" s="316"/>
      <c r="U261" s="316"/>
      <c r="V261" s="316"/>
    </row>
    <row r="262" spans="1:22" x14ac:dyDescent="0.25">
      <c r="A262" s="316"/>
      <c r="B262" s="316"/>
      <c r="C262" s="316"/>
      <c r="D262" s="316"/>
      <c r="E262" s="316"/>
      <c r="F262" s="316"/>
      <c r="G262" s="316"/>
      <c r="H262" s="316"/>
      <c r="I262" s="316"/>
      <c r="J262" s="316"/>
      <c r="K262" s="316"/>
      <c r="L262" s="316"/>
      <c r="M262" s="316"/>
      <c r="N262" s="316"/>
      <c r="O262" s="316"/>
      <c r="P262" s="316"/>
      <c r="Q262" s="316"/>
      <c r="R262" s="316"/>
      <c r="S262" s="316"/>
      <c r="T262" s="316"/>
      <c r="U262" s="316"/>
      <c r="V262" s="316"/>
    </row>
    <row r="263" spans="1:22" x14ac:dyDescent="0.25">
      <c r="A263" s="316"/>
      <c r="B263" s="316"/>
      <c r="C263" s="316"/>
      <c r="D263" s="316"/>
      <c r="E263" s="316"/>
      <c r="F263" s="316"/>
      <c r="G263" s="316"/>
      <c r="H263" s="316"/>
      <c r="I263" s="316"/>
      <c r="J263" s="316"/>
      <c r="K263" s="316"/>
      <c r="L263" s="316"/>
      <c r="M263" s="316"/>
      <c r="N263" s="316"/>
      <c r="O263" s="316"/>
      <c r="P263" s="316"/>
      <c r="Q263" s="316"/>
      <c r="R263" s="316"/>
      <c r="S263" s="316"/>
      <c r="T263" s="316"/>
      <c r="U263" s="316"/>
      <c r="V263" s="316"/>
    </row>
    <row r="264" spans="1:22" x14ac:dyDescent="0.25">
      <c r="A264" s="316"/>
      <c r="B264" s="316"/>
      <c r="C264" s="316"/>
      <c r="D264" s="316"/>
      <c r="E264" s="316"/>
      <c r="F264" s="316"/>
      <c r="G264" s="316"/>
      <c r="H264" s="316"/>
      <c r="I264" s="316"/>
      <c r="J264" s="316"/>
      <c r="K264" s="316"/>
      <c r="L264" s="316"/>
      <c r="M264" s="316"/>
      <c r="N264" s="316"/>
      <c r="O264" s="316"/>
      <c r="P264" s="316"/>
      <c r="Q264" s="316"/>
      <c r="R264" s="316"/>
      <c r="S264" s="316"/>
      <c r="T264" s="316"/>
      <c r="U264" s="316"/>
      <c r="V264" s="316"/>
    </row>
    <row r="265" spans="1:22" x14ac:dyDescent="0.25">
      <c r="A265" s="316"/>
      <c r="B265" s="316"/>
      <c r="C265" s="316"/>
      <c r="D265" s="316"/>
      <c r="E265" s="316"/>
      <c r="F265" s="316"/>
      <c r="G265" s="316"/>
      <c r="H265" s="316"/>
      <c r="I265" s="316"/>
      <c r="J265" s="316"/>
      <c r="K265" s="316"/>
      <c r="L265" s="316"/>
      <c r="M265" s="316"/>
      <c r="N265" s="316"/>
      <c r="O265" s="316"/>
      <c r="P265" s="316"/>
      <c r="Q265" s="316"/>
      <c r="R265" s="316"/>
      <c r="S265" s="316"/>
      <c r="T265" s="316"/>
      <c r="U265" s="316"/>
      <c r="V265" s="316"/>
    </row>
    <row r="266" spans="1:22" x14ac:dyDescent="0.25">
      <c r="A266" s="316"/>
      <c r="B266" s="316"/>
      <c r="C266" s="316"/>
      <c r="D266" s="316"/>
      <c r="E266" s="316"/>
      <c r="F266" s="316"/>
      <c r="G266" s="316"/>
      <c r="H266" s="316"/>
      <c r="I266" s="316"/>
      <c r="J266" s="316"/>
      <c r="K266" s="316"/>
      <c r="L266" s="316"/>
      <c r="M266" s="316"/>
      <c r="N266" s="316"/>
      <c r="O266" s="316"/>
      <c r="P266" s="316"/>
      <c r="Q266" s="316"/>
      <c r="R266" s="316"/>
      <c r="S266" s="316"/>
      <c r="T266" s="316"/>
      <c r="U266" s="316"/>
      <c r="V266" s="316"/>
    </row>
    <row r="267" spans="1:22" x14ac:dyDescent="0.25">
      <c r="A267" s="316"/>
      <c r="B267" s="316"/>
      <c r="C267" s="316"/>
      <c r="D267" s="316"/>
      <c r="E267" s="316"/>
      <c r="F267" s="316"/>
      <c r="G267" s="316"/>
      <c r="H267" s="316"/>
      <c r="I267" s="316"/>
      <c r="J267" s="316"/>
      <c r="K267" s="316"/>
      <c r="L267" s="316"/>
      <c r="M267" s="316"/>
      <c r="N267" s="316"/>
      <c r="O267" s="316"/>
      <c r="P267" s="316"/>
      <c r="Q267" s="316"/>
      <c r="R267" s="316"/>
      <c r="S267" s="316"/>
      <c r="T267" s="316"/>
      <c r="U267" s="316"/>
      <c r="V267" s="316"/>
    </row>
    <row r="268" spans="1:22" x14ac:dyDescent="0.25">
      <c r="A268" s="316"/>
      <c r="B268" s="316"/>
      <c r="C268" s="316"/>
      <c r="D268" s="316"/>
      <c r="E268" s="316"/>
      <c r="F268" s="316"/>
      <c r="G268" s="316"/>
      <c r="H268" s="316"/>
      <c r="I268" s="316"/>
      <c r="J268" s="316"/>
      <c r="K268" s="316"/>
      <c r="L268" s="316"/>
      <c r="M268" s="316"/>
      <c r="N268" s="316"/>
      <c r="O268" s="316"/>
      <c r="P268" s="316"/>
      <c r="Q268" s="316"/>
      <c r="R268" s="316"/>
      <c r="S268" s="316"/>
      <c r="T268" s="316"/>
      <c r="U268" s="316"/>
      <c r="V268" s="316"/>
    </row>
    <row r="269" spans="1:22" x14ac:dyDescent="0.25">
      <c r="A269" s="316"/>
      <c r="B269" s="316"/>
      <c r="C269" s="316"/>
      <c r="D269" s="316"/>
      <c r="E269" s="316"/>
      <c r="F269" s="316"/>
      <c r="G269" s="316"/>
      <c r="H269" s="316"/>
      <c r="I269" s="316"/>
      <c r="J269" s="316"/>
      <c r="K269" s="316"/>
      <c r="L269" s="316"/>
      <c r="M269" s="316"/>
      <c r="N269" s="316"/>
      <c r="O269" s="316"/>
      <c r="P269" s="316"/>
      <c r="Q269" s="316"/>
      <c r="R269" s="316"/>
      <c r="S269" s="316"/>
      <c r="T269" s="316"/>
      <c r="U269" s="316"/>
      <c r="V269" s="316"/>
    </row>
    <row r="270" spans="1:22" x14ac:dyDescent="0.25">
      <c r="A270" s="316"/>
      <c r="B270" s="316"/>
      <c r="C270" s="316"/>
      <c r="D270" s="316"/>
      <c r="E270" s="316"/>
      <c r="F270" s="316"/>
      <c r="G270" s="316"/>
      <c r="H270" s="316"/>
      <c r="I270" s="316"/>
      <c r="J270" s="316"/>
      <c r="K270" s="316"/>
      <c r="L270" s="316"/>
      <c r="M270" s="316"/>
      <c r="N270" s="316"/>
      <c r="O270" s="316"/>
      <c r="P270" s="316"/>
      <c r="Q270" s="316"/>
      <c r="R270" s="316"/>
      <c r="S270" s="316"/>
      <c r="T270" s="316"/>
      <c r="U270" s="316"/>
      <c r="V270" s="316"/>
    </row>
    <row r="271" spans="1:22" x14ac:dyDescent="0.25">
      <c r="A271" s="316"/>
      <c r="B271" s="316"/>
      <c r="C271" s="316"/>
      <c r="D271" s="316"/>
      <c r="E271" s="316"/>
      <c r="F271" s="316"/>
      <c r="G271" s="316"/>
      <c r="H271" s="316"/>
      <c r="I271" s="316"/>
      <c r="J271" s="316"/>
      <c r="K271" s="316"/>
      <c r="L271" s="316"/>
      <c r="M271" s="316"/>
      <c r="N271" s="316"/>
      <c r="O271" s="316"/>
      <c r="P271" s="316"/>
      <c r="Q271" s="316"/>
      <c r="R271" s="316"/>
      <c r="S271" s="316"/>
      <c r="T271" s="316"/>
      <c r="U271" s="316"/>
      <c r="V271" s="316"/>
    </row>
    <row r="272" spans="1:22" x14ac:dyDescent="0.25">
      <c r="A272" s="316"/>
      <c r="B272" s="316"/>
      <c r="C272" s="316"/>
      <c r="D272" s="316"/>
      <c r="E272" s="316"/>
      <c r="F272" s="316"/>
      <c r="G272" s="316"/>
      <c r="H272" s="316"/>
      <c r="I272" s="316"/>
      <c r="J272" s="316"/>
      <c r="K272" s="316"/>
      <c r="L272" s="316"/>
      <c r="M272" s="316"/>
      <c r="N272" s="316"/>
      <c r="O272" s="316"/>
      <c r="P272" s="316"/>
      <c r="Q272" s="316"/>
      <c r="R272" s="316"/>
      <c r="S272" s="316"/>
      <c r="T272" s="316"/>
      <c r="U272" s="316"/>
      <c r="V272" s="316"/>
    </row>
    <row r="273" spans="1:22" x14ac:dyDescent="0.25">
      <c r="A273" s="316"/>
      <c r="B273" s="316"/>
      <c r="C273" s="316"/>
      <c r="D273" s="316"/>
      <c r="E273" s="316"/>
      <c r="F273" s="316"/>
      <c r="G273" s="316"/>
      <c r="H273" s="316"/>
      <c r="I273" s="316"/>
      <c r="J273" s="316"/>
      <c r="K273" s="316"/>
      <c r="L273" s="316"/>
      <c r="M273" s="316"/>
      <c r="N273" s="316"/>
      <c r="O273" s="316"/>
      <c r="P273" s="316"/>
      <c r="Q273" s="316"/>
      <c r="R273" s="316"/>
      <c r="S273" s="316"/>
      <c r="T273" s="316"/>
      <c r="U273" s="316"/>
      <c r="V273" s="316"/>
    </row>
    <row r="274" spans="1:22" x14ac:dyDescent="0.25">
      <c r="A274" s="316"/>
      <c r="B274" s="316"/>
      <c r="C274" s="316"/>
      <c r="D274" s="316"/>
      <c r="E274" s="316"/>
      <c r="F274" s="316"/>
      <c r="G274" s="316"/>
      <c r="H274" s="316"/>
      <c r="I274" s="316"/>
      <c r="J274" s="316"/>
      <c r="K274" s="316"/>
      <c r="L274" s="316"/>
      <c r="M274" s="316"/>
      <c r="N274" s="316"/>
      <c r="O274" s="316"/>
      <c r="P274" s="316"/>
      <c r="Q274" s="316"/>
      <c r="R274" s="316"/>
      <c r="S274" s="316"/>
      <c r="T274" s="316"/>
      <c r="U274" s="316"/>
      <c r="V274" s="316"/>
    </row>
    <row r="275" spans="1:22" x14ac:dyDescent="0.25">
      <c r="A275" s="316"/>
      <c r="B275" s="316"/>
      <c r="C275" s="316"/>
      <c r="D275" s="316"/>
      <c r="E275" s="316"/>
      <c r="F275" s="316"/>
      <c r="G275" s="316"/>
      <c r="H275" s="316"/>
      <c r="I275" s="316"/>
      <c r="J275" s="316"/>
      <c r="K275" s="316"/>
      <c r="L275" s="316"/>
      <c r="M275" s="316"/>
      <c r="N275" s="316"/>
      <c r="O275" s="316"/>
      <c r="P275" s="316"/>
      <c r="Q275" s="316"/>
      <c r="R275" s="316"/>
      <c r="S275" s="316"/>
      <c r="T275" s="316"/>
      <c r="U275" s="316"/>
      <c r="V275" s="316"/>
    </row>
    <row r="276" spans="1:22" x14ac:dyDescent="0.25">
      <c r="A276" s="316"/>
      <c r="B276" s="316"/>
      <c r="C276" s="316"/>
      <c r="D276" s="316"/>
      <c r="E276" s="316"/>
      <c r="F276" s="316"/>
      <c r="G276" s="316"/>
      <c r="H276" s="316"/>
      <c r="I276" s="316"/>
      <c r="J276" s="316"/>
      <c r="K276" s="316"/>
      <c r="L276" s="316"/>
      <c r="M276" s="316"/>
      <c r="N276" s="316"/>
      <c r="O276" s="316"/>
      <c r="P276" s="316"/>
      <c r="Q276" s="316"/>
      <c r="R276" s="316"/>
      <c r="S276" s="316"/>
      <c r="T276" s="316"/>
      <c r="U276" s="316"/>
      <c r="V276" s="316"/>
    </row>
    <row r="277" spans="1:22" x14ac:dyDescent="0.25">
      <c r="A277" s="316"/>
      <c r="B277" s="316"/>
      <c r="C277" s="316"/>
      <c r="D277" s="316"/>
      <c r="E277" s="316"/>
      <c r="F277" s="316"/>
      <c r="G277" s="316"/>
      <c r="H277" s="316"/>
      <c r="I277" s="316"/>
      <c r="J277" s="316"/>
      <c r="K277" s="316"/>
      <c r="L277" s="316"/>
      <c r="M277" s="316"/>
      <c r="N277" s="316"/>
      <c r="O277" s="316"/>
      <c r="P277" s="316"/>
      <c r="Q277" s="316"/>
      <c r="R277" s="316"/>
      <c r="S277" s="316"/>
      <c r="T277" s="316"/>
      <c r="U277" s="316"/>
      <c r="V277" s="316"/>
    </row>
    <row r="278" spans="1:22" x14ac:dyDescent="0.25">
      <c r="A278" s="316"/>
      <c r="B278" s="316"/>
      <c r="C278" s="316"/>
      <c r="D278" s="316"/>
      <c r="E278" s="316"/>
      <c r="F278" s="316"/>
      <c r="G278" s="316"/>
      <c r="H278" s="316"/>
      <c r="I278" s="316"/>
      <c r="J278" s="316"/>
      <c r="K278" s="316"/>
      <c r="L278" s="316"/>
      <c r="M278" s="316"/>
      <c r="N278" s="316"/>
      <c r="O278" s="316"/>
      <c r="P278" s="316"/>
      <c r="Q278" s="316"/>
      <c r="R278" s="316"/>
      <c r="S278" s="316"/>
      <c r="T278" s="316"/>
      <c r="U278" s="316"/>
      <c r="V278" s="316"/>
    </row>
    <row r="279" spans="1:22" x14ac:dyDescent="0.25">
      <c r="A279" s="316"/>
      <c r="B279" s="316"/>
      <c r="C279" s="316"/>
      <c r="D279" s="316"/>
      <c r="E279" s="316"/>
      <c r="F279" s="316"/>
      <c r="G279" s="316"/>
      <c r="H279" s="316"/>
      <c r="I279" s="316"/>
      <c r="J279" s="316"/>
      <c r="K279" s="316"/>
      <c r="L279" s="316"/>
      <c r="M279" s="316"/>
      <c r="N279" s="316"/>
      <c r="O279" s="316"/>
      <c r="P279" s="316"/>
      <c r="Q279" s="316"/>
      <c r="R279" s="316"/>
      <c r="S279" s="316"/>
      <c r="T279" s="316"/>
      <c r="U279" s="316"/>
      <c r="V279" s="316"/>
    </row>
    <row r="280" spans="1:22" x14ac:dyDescent="0.25">
      <c r="A280" s="316"/>
      <c r="B280" s="316"/>
      <c r="C280" s="316"/>
      <c r="D280" s="316"/>
      <c r="E280" s="316"/>
      <c r="F280" s="316"/>
      <c r="G280" s="316"/>
      <c r="H280" s="316"/>
      <c r="I280" s="316"/>
      <c r="J280" s="316"/>
      <c r="K280" s="316"/>
      <c r="L280" s="316"/>
      <c r="M280" s="316"/>
      <c r="N280" s="316"/>
      <c r="O280" s="316"/>
      <c r="P280" s="316"/>
      <c r="Q280" s="316"/>
      <c r="R280" s="316"/>
      <c r="S280" s="316"/>
      <c r="T280" s="316"/>
      <c r="U280" s="316"/>
      <c r="V280" s="316"/>
    </row>
    <row r="281" spans="1:22" x14ac:dyDescent="0.25">
      <c r="A281" s="316"/>
      <c r="B281" s="316"/>
      <c r="C281" s="316"/>
      <c r="D281" s="316"/>
      <c r="E281" s="316"/>
      <c r="F281" s="316"/>
      <c r="G281" s="316"/>
      <c r="H281" s="316"/>
      <c r="I281" s="316"/>
      <c r="J281" s="316"/>
      <c r="K281" s="316"/>
      <c r="L281" s="316"/>
      <c r="M281" s="316"/>
      <c r="N281" s="316"/>
      <c r="O281" s="316"/>
      <c r="P281" s="316"/>
      <c r="Q281" s="316"/>
      <c r="R281" s="316"/>
      <c r="S281" s="316"/>
      <c r="T281" s="316"/>
      <c r="U281" s="316"/>
      <c r="V281" s="316"/>
    </row>
    <row r="282" spans="1:22" x14ac:dyDescent="0.25">
      <c r="A282" s="316"/>
      <c r="B282" s="316"/>
      <c r="C282" s="316"/>
      <c r="D282" s="316"/>
      <c r="E282" s="316"/>
      <c r="F282" s="316"/>
      <c r="G282" s="316"/>
      <c r="H282" s="316"/>
      <c r="I282" s="316"/>
      <c r="J282" s="316"/>
      <c r="K282" s="316"/>
      <c r="L282" s="316"/>
      <c r="M282" s="316"/>
      <c r="N282" s="316"/>
      <c r="O282" s="316"/>
      <c r="P282" s="316"/>
      <c r="Q282" s="316"/>
      <c r="R282" s="316"/>
      <c r="S282" s="316"/>
      <c r="T282" s="316"/>
      <c r="U282" s="316"/>
      <c r="V282" s="316"/>
    </row>
    <row r="283" spans="1:22" x14ac:dyDescent="0.25">
      <c r="A283" s="316"/>
      <c r="B283" s="316"/>
      <c r="C283" s="316"/>
      <c r="D283" s="316"/>
      <c r="E283" s="316"/>
      <c r="F283" s="316"/>
      <c r="G283" s="316"/>
      <c r="H283" s="316"/>
      <c r="I283" s="316"/>
      <c r="J283" s="316"/>
      <c r="K283" s="316"/>
      <c r="L283" s="316"/>
      <c r="M283" s="316"/>
      <c r="N283" s="316"/>
      <c r="O283" s="316"/>
      <c r="P283" s="316"/>
      <c r="Q283" s="316"/>
      <c r="R283" s="316"/>
      <c r="S283" s="316"/>
      <c r="T283" s="316"/>
      <c r="U283" s="316"/>
      <c r="V283" s="316"/>
    </row>
    <row r="284" spans="1:22" x14ac:dyDescent="0.25">
      <c r="A284" s="316"/>
      <c r="B284" s="316"/>
      <c r="C284" s="316"/>
      <c r="D284" s="316"/>
      <c r="E284" s="316"/>
      <c r="F284" s="316"/>
      <c r="G284" s="316"/>
      <c r="H284" s="316"/>
      <c r="I284" s="316"/>
      <c r="J284" s="316"/>
      <c r="K284" s="316"/>
      <c r="L284" s="316"/>
      <c r="M284" s="316"/>
      <c r="N284" s="316"/>
      <c r="O284" s="316"/>
      <c r="P284" s="316"/>
      <c r="Q284" s="316"/>
      <c r="R284" s="316"/>
      <c r="S284" s="316"/>
      <c r="T284" s="316"/>
      <c r="U284" s="316"/>
      <c r="V284" s="316"/>
    </row>
    <row r="285" spans="1:22" x14ac:dyDescent="0.25">
      <c r="A285" s="316"/>
      <c r="B285" s="316"/>
      <c r="C285" s="316"/>
      <c r="D285" s="316"/>
      <c r="E285" s="316"/>
      <c r="F285" s="316"/>
      <c r="G285" s="316"/>
      <c r="H285" s="316"/>
      <c r="I285" s="316"/>
      <c r="J285" s="316"/>
      <c r="K285" s="316"/>
      <c r="L285" s="316"/>
      <c r="M285" s="316"/>
      <c r="N285" s="316"/>
      <c r="O285" s="316"/>
      <c r="P285" s="316"/>
      <c r="Q285" s="316"/>
      <c r="R285" s="316"/>
      <c r="S285" s="316"/>
      <c r="T285" s="316"/>
      <c r="U285" s="316"/>
      <c r="V285" s="316"/>
    </row>
    <row r="286" spans="1:22" x14ac:dyDescent="0.25">
      <c r="A286" s="316"/>
      <c r="B286" s="316"/>
      <c r="C286" s="316"/>
      <c r="D286" s="316"/>
      <c r="E286" s="316"/>
      <c r="F286" s="316"/>
      <c r="G286" s="316"/>
      <c r="H286" s="316"/>
      <c r="I286" s="316"/>
      <c r="J286" s="316"/>
      <c r="K286" s="316"/>
      <c r="L286" s="316"/>
      <c r="M286" s="316"/>
      <c r="N286" s="316"/>
      <c r="O286" s="316"/>
      <c r="P286" s="316"/>
      <c r="Q286" s="316"/>
      <c r="R286" s="316"/>
      <c r="S286" s="316"/>
      <c r="T286" s="316"/>
      <c r="U286" s="316"/>
      <c r="V286" s="316"/>
    </row>
    <row r="287" spans="1:22" x14ac:dyDescent="0.25">
      <c r="A287" s="316"/>
      <c r="B287" s="316"/>
      <c r="C287" s="316"/>
      <c r="D287" s="316"/>
      <c r="E287" s="316"/>
      <c r="F287" s="316"/>
      <c r="G287" s="316"/>
      <c r="H287" s="316"/>
      <c r="I287" s="316"/>
      <c r="J287" s="316"/>
      <c r="K287" s="316"/>
      <c r="L287" s="316"/>
      <c r="M287" s="316"/>
      <c r="N287" s="316"/>
      <c r="O287" s="316"/>
      <c r="P287" s="316"/>
      <c r="Q287" s="316"/>
      <c r="R287" s="316"/>
      <c r="S287" s="316"/>
      <c r="T287" s="316"/>
      <c r="U287" s="316"/>
      <c r="V287" s="316"/>
    </row>
    <row r="288" spans="1:22" x14ac:dyDescent="0.25">
      <c r="A288" s="316"/>
      <c r="B288" s="316"/>
      <c r="C288" s="316"/>
      <c r="D288" s="316"/>
      <c r="E288" s="316"/>
      <c r="F288" s="316"/>
      <c r="G288" s="316"/>
      <c r="H288" s="316"/>
      <c r="I288" s="316"/>
      <c r="J288" s="316"/>
      <c r="K288" s="316"/>
      <c r="L288" s="316"/>
      <c r="M288" s="316"/>
      <c r="N288" s="316"/>
      <c r="O288" s="316"/>
      <c r="P288" s="316"/>
      <c r="Q288" s="316"/>
      <c r="R288" s="316"/>
      <c r="S288" s="316"/>
      <c r="T288" s="316"/>
      <c r="U288" s="316"/>
      <c r="V288" s="316"/>
    </row>
    <row r="289" spans="1:22" x14ac:dyDescent="0.25">
      <c r="A289" s="316"/>
      <c r="B289" s="316"/>
      <c r="C289" s="316"/>
      <c r="D289" s="316"/>
      <c r="E289" s="316"/>
      <c r="F289" s="316"/>
      <c r="G289" s="316"/>
      <c r="H289" s="316"/>
      <c r="I289" s="316"/>
      <c r="J289" s="316"/>
      <c r="K289" s="316"/>
      <c r="L289" s="316"/>
      <c r="M289" s="316"/>
      <c r="N289" s="316"/>
      <c r="O289" s="316"/>
      <c r="P289" s="316"/>
      <c r="Q289" s="316"/>
      <c r="R289" s="316"/>
      <c r="S289" s="316"/>
      <c r="T289" s="316"/>
      <c r="U289" s="316"/>
      <c r="V289" s="316"/>
    </row>
    <row r="290" spans="1:22" x14ac:dyDescent="0.25">
      <c r="A290" s="316"/>
      <c r="B290" s="316"/>
      <c r="C290" s="316"/>
      <c r="D290" s="316"/>
      <c r="E290" s="316"/>
      <c r="F290" s="316"/>
      <c r="G290" s="316"/>
      <c r="H290" s="316"/>
      <c r="I290" s="316"/>
      <c r="J290" s="316"/>
      <c r="K290" s="316"/>
      <c r="L290" s="316"/>
      <c r="M290" s="316"/>
      <c r="N290" s="316"/>
      <c r="O290" s="316"/>
      <c r="P290" s="316"/>
      <c r="Q290" s="316"/>
      <c r="R290" s="316"/>
      <c r="S290" s="316"/>
      <c r="T290" s="316"/>
      <c r="U290" s="316"/>
      <c r="V290" s="316"/>
    </row>
    <row r="291" spans="1:22" x14ac:dyDescent="0.25">
      <c r="A291" s="316"/>
      <c r="B291" s="316"/>
      <c r="C291" s="316"/>
      <c r="D291" s="316"/>
      <c r="E291" s="316"/>
      <c r="F291" s="316"/>
      <c r="G291" s="316"/>
      <c r="H291" s="316"/>
      <c r="I291" s="316"/>
      <c r="J291" s="316"/>
      <c r="K291" s="316"/>
      <c r="L291" s="316"/>
      <c r="M291" s="316"/>
      <c r="N291" s="316"/>
      <c r="O291" s="316"/>
      <c r="P291" s="316"/>
      <c r="Q291" s="316"/>
      <c r="R291" s="316"/>
      <c r="S291" s="316"/>
      <c r="T291" s="316"/>
      <c r="U291" s="316"/>
      <c r="V291" s="316"/>
    </row>
    <row r="292" spans="1:22" x14ac:dyDescent="0.25">
      <c r="A292" s="316"/>
      <c r="B292" s="316"/>
      <c r="C292" s="316"/>
      <c r="D292" s="316"/>
      <c r="E292" s="316"/>
      <c r="F292" s="316"/>
      <c r="G292" s="316"/>
      <c r="H292" s="316"/>
      <c r="I292" s="316"/>
      <c r="J292" s="316"/>
      <c r="K292" s="316"/>
      <c r="L292" s="316"/>
      <c r="M292" s="316"/>
      <c r="N292" s="316"/>
      <c r="O292" s="316"/>
      <c r="P292" s="316"/>
      <c r="Q292" s="316"/>
      <c r="R292" s="316"/>
      <c r="S292" s="316"/>
      <c r="T292" s="316"/>
      <c r="U292" s="316"/>
      <c r="V292" s="316"/>
    </row>
    <row r="293" spans="1:22" x14ac:dyDescent="0.25">
      <c r="A293" s="316"/>
      <c r="B293" s="316"/>
      <c r="C293" s="316"/>
      <c r="D293" s="316"/>
      <c r="E293" s="316"/>
      <c r="F293" s="316"/>
      <c r="G293" s="316"/>
      <c r="H293" s="316"/>
      <c r="I293" s="316"/>
      <c r="J293" s="316"/>
      <c r="K293" s="316"/>
      <c r="L293" s="316"/>
      <c r="M293" s="316"/>
      <c r="N293" s="316"/>
      <c r="O293" s="316"/>
      <c r="P293" s="316"/>
      <c r="Q293" s="316"/>
      <c r="R293" s="316"/>
      <c r="S293" s="316"/>
      <c r="T293" s="316"/>
      <c r="U293" s="316"/>
      <c r="V293" s="316"/>
    </row>
    <row r="294" spans="1:22" x14ac:dyDescent="0.25">
      <c r="A294" s="316"/>
      <c r="B294" s="316"/>
      <c r="C294" s="316"/>
      <c r="D294" s="316"/>
      <c r="E294" s="316"/>
      <c r="F294" s="316"/>
      <c r="G294" s="316"/>
      <c r="H294" s="316"/>
      <c r="I294" s="316"/>
      <c r="J294" s="316"/>
      <c r="K294" s="316"/>
      <c r="L294" s="316"/>
      <c r="M294" s="316"/>
      <c r="N294" s="316"/>
      <c r="O294" s="316"/>
      <c r="P294" s="316"/>
      <c r="Q294" s="316"/>
      <c r="R294" s="316"/>
      <c r="S294" s="316"/>
      <c r="T294" s="316"/>
      <c r="U294" s="316"/>
      <c r="V294" s="316"/>
    </row>
    <row r="295" spans="1:22" x14ac:dyDescent="0.25">
      <c r="A295" s="316"/>
      <c r="B295" s="316"/>
      <c r="C295" s="316"/>
      <c r="D295" s="316"/>
      <c r="E295" s="316"/>
      <c r="F295" s="316"/>
      <c r="G295" s="316"/>
      <c r="H295" s="316"/>
      <c r="I295" s="316"/>
      <c r="J295" s="316"/>
      <c r="K295" s="316"/>
      <c r="L295" s="316"/>
      <c r="M295" s="316"/>
      <c r="N295" s="316"/>
      <c r="O295" s="316"/>
      <c r="P295" s="316"/>
      <c r="Q295" s="316"/>
      <c r="R295" s="316"/>
      <c r="S295" s="316"/>
      <c r="T295" s="316"/>
      <c r="U295" s="316"/>
      <c r="V295" s="316"/>
    </row>
    <row r="296" spans="1:22" x14ac:dyDescent="0.25">
      <c r="A296" s="316"/>
      <c r="B296" s="316"/>
      <c r="C296" s="316"/>
      <c r="D296" s="316"/>
      <c r="E296" s="316"/>
      <c r="F296" s="316"/>
      <c r="G296" s="316"/>
      <c r="H296" s="316"/>
      <c r="I296" s="316"/>
      <c r="J296" s="316"/>
      <c r="K296" s="316"/>
      <c r="L296" s="316"/>
      <c r="M296" s="316"/>
      <c r="N296" s="316"/>
      <c r="O296" s="316"/>
      <c r="P296" s="316"/>
      <c r="Q296" s="316"/>
      <c r="R296" s="316"/>
      <c r="S296" s="316"/>
      <c r="T296" s="316"/>
      <c r="U296" s="316"/>
      <c r="V296" s="316"/>
    </row>
    <row r="297" spans="1:22" x14ac:dyDescent="0.25">
      <c r="A297" s="316"/>
      <c r="B297" s="316"/>
      <c r="C297" s="316"/>
      <c r="D297" s="316"/>
      <c r="E297" s="316"/>
      <c r="F297" s="316"/>
      <c r="G297" s="316"/>
      <c r="H297" s="316"/>
      <c r="I297" s="316"/>
      <c r="J297" s="316"/>
      <c r="K297" s="316"/>
      <c r="L297" s="316"/>
      <c r="M297" s="316"/>
      <c r="N297" s="316"/>
      <c r="O297" s="316"/>
      <c r="P297" s="316"/>
      <c r="Q297" s="316"/>
      <c r="R297" s="316"/>
      <c r="S297" s="316"/>
      <c r="T297" s="316"/>
      <c r="U297" s="316"/>
      <c r="V297" s="316"/>
    </row>
    <row r="298" spans="1:22" x14ac:dyDescent="0.25">
      <c r="A298" s="316"/>
      <c r="B298" s="316"/>
      <c r="C298" s="316"/>
      <c r="D298" s="316"/>
      <c r="E298" s="316"/>
      <c r="F298" s="316"/>
      <c r="G298" s="316"/>
      <c r="H298" s="316"/>
      <c r="I298" s="316"/>
      <c r="J298" s="316"/>
      <c r="K298" s="316"/>
      <c r="L298" s="316"/>
      <c r="M298" s="316"/>
      <c r="N298" s="316"/>
      <c r="O298" s="316"/>
      <c r="P298" s="316"/>
      <c r="Q298" s="316"/>
      <c r="R298" s="316"/>
      <c r="S298" s="316"/>
      <c r="T298" s="316"/>
      <c r="U298" s="316"/>
      <c r="V298" s="316"/>
    </row>
    <row r="299" spans="1:22" x14ac:dyDescent="0.25">
      <c r="A299" s="316"/>
      <c r="B299" s="316"/>
      <c r="C299" s="316"/>
      <c r="D299" s="316"/>
      <c r="E299" s="316"/>
      <c r="F299" s="316"/>
      <c r="G299" s="316"/>
      <c r="H299" s="316"/>
      <c r="I299" s="316"/>
      <c r="J299" s="316"/>
      <c r="K299" s="316"/>
      <c r="L299" s="316"/>
      <c r="M299" s="316"/>
      <c r="N299" s="316"/>
      <c r="O299" s="316"/>
      <c r="P299" s="316"/>
      <c r="Q299" s="316"/>
      <c r="R299" s="316"/>
      <c r="S299" s="316"/>
      <c r="T299" s="316"/>
      <c r="U299" s="316"/>
      <c r="V299" s="316"/>
    </row>
    <row r="300" spans="1:22" x14ac:dyDescent="0.25">
      <c r="A300" s="316"/>
      <c r="B300" s="316"/>
      <c r="C300" s="316"/>
      <c r="D300" s="316"/>
      <c r="E300" s="316"/>
      <c r="F300" s="316"/>
      <c r="G300" s="316"/>
      <c r="H300" s="316"/>
      <c r="I300" s="316"/>
      <c r="J300" s="316"/>
      <c r="K300" s="316"/>
      <c r="L300" s="316"/>
      <c r="M300" s="316"/>
      <c r="N300" s="316"/>
      <c r="O300" s="316"/>
      <c r="P300" s="316"/>
      <c r="Q300" s="316"/>
      <c r="R300" s="316"/>
      <c r="S300" s="316"/>
      <c r="T300" s="316"/>
      <c r="U300" s="316"/>
      <c r="V300" s="316"/>
    </row>
    <row r="301" spans="1:22" x14ac:dyDescent="0.25">
      <c r="A301" s="316"/>
      <c r="B301" s="316"/>
      <c r="C301" s="316"/>
      <c r="D301" s="316"/>
      <c r="E301" s="316"/>
      <c r="F301" s="316"/>
      <c r="G301" s="316"/>
      <c r="H301" s="316"/>
      <c r="I301" s="316"/>
      <c r="J301" s="316"/>
      <c r="K301" s="316"/>
      <c r="L301" s="316"/>
      <c r="M301" s="316"/>
      <c r="N301" s="316"/>
      <c r="O301" s="316"/>
      <c r="P301" s="316"/>
      <c r="Q301" s="316"/>
      <c r="R301" s="316"/>
      <c r="S301" s="316"/>
      <c r="T301" s="316"/>
      <c r="U301" s="316"/>
      <c r="V301" s="316"/>
    </row>
    <row r="302" spans="1:22" x14ac:dyDescent="0.25">
      <c r="A302" s="316"/>
      <c r="B302" s="316"/>
      <c r="C302" s="316"/>
      <c r="D302" s="316"/>
      <c r="E302" s="316"/>
      <c r="F302" s="316"/>
      <c r="G302" s="316"/>
      <c r="H302" s="316"/>
      <c r="I302" s="316"/>
      <c r="J302" s="316"/>
      <c r="K302" s="316"/>
      <c r="L302" s="316"/>
      <c r="M302" s="316"/>
      <c r="N302" s="316"/>
      <c r="O302" s="316"/>
      <c r="P302" s="316"/>
      <c r="Q302" s="316"/>
      <c r="R302" s="316"/>
      <c r="S302" s="316"/>
      <c r="T302" s="316"/>
      <c r="U302" s="316"/>
      <c r="V302" s="316"/>
    </row>
    <row r="303" spans="1:22" x14ac:dyDescent="0.25">
      <c r="A303" s="316"/>
      <c r="B303" s="316"/>
      <c r="C303" s="316"/>
      <c r="D303" s="316"/>
      <c r="E303" s="316"/>
      <c r="F303" s="316"/>
      <c r="G303" s="316"/>
      <c r="H303" s="316"/>
      <c r="I303" s="316"/>
      <c r="J303" s="316"/>
      <c r="K303" s="316"/>
      <c r="L303" s="316"/>
      <c r="M303" s="316"/>
      <c r="N303" s="316"/>
      <c r="O303" s="316"/>
      <c r="P303" s="316"/>
      <c r="Q303" s="316"/>
      <c r="R303" s="316"/>
      <c r="S303" s="316"/>
      <c r="T303" s="316"/>
      <c r="U303" s="316"/>
      <c r="V303" s="316"/>
    </row>
    <row r="304" spans="1:22" x14ac:dyDescent="0.25">
      <c r="A304" s="316"/>
      <c r="B304" s="316"/>
      <c r="C304" s="316"/>
      <c r="D304" s="316"/>
      <c r="E304" s="316"/>
      <c r="F304" s="316"/>
      <c r="G304" s="316"/>
      <c r="H304" s="316"/>
      <c r="I304" s="316"/>
      <c r="J304" s="316"/>
      <c r="K304" s="316"/>
      <c r="L304" s="316"/>
      <c r="M304" s="316"/>
      <c r="N304" s="316"/>
      <c r="O304" s="316"/>
      <c r="P304" s="316"/>
      <c r="Q304" s="316"/>
      <c r="R304" s="316"/>
      <c r="S304" s="316"/>
      <c r="T304" s="316"/>
      <c r="U304" s="316"/>
      <c r="V304" s="316"/>
    </row>
    <row r="305" spans="1:22" x14ac:dyDescent="0.25">
      <c r="A305" s="316"/>
      <c r="B305" s="316"/>
      <c r="C305" s="316"/>
      <c r="D305" s="316"/>
      <c r="E305" s="316"/>
      <c r="F305" s="316"/>
      <c r="G305" s="316"/>
      <c r="H305" s="316"/>
      <c r="I305" s="316"/>
      <c r="J305" s="316"/>
      <c r="K305" s="316"/>
      <c r="L305" s="316"/>
      <c r="M305" s="316"/>
      <c r="N305" s="316"/>
      <c r="O305" s="316"/>
      <c r="P305" s="316"/>
      <c r="Q305" s="316"/>
      <c r="R305" s="316"/>
      <c r="S305" s="316"/>
      <c r="T305" s="316"/>
      <c r="U305" s="316"/>
      <c r="V305" s="316"/>
    </row>
    <row r="306" spans="1:22" x14ac:dyDescent="0.25">
      <c r="A306" s="316"/>
      <c r="B306" s="316"/>
      <c r="C306" s="316"/>
      <c r="D306" s="316"/>
      <c r="E306" s="316"/>
      <c r="F306" s="316"/>
      <c r="G306" s="316"/>
      <c r="H306" s="316"/>
      <c r="I306" s="316"/>
      <c r="J306" s="316"/>
      <c r="K306" s="316"/>
      <c r="L306" s="316"/>
      <c r="M306" s="316"/>
      <c r="N306" s="316"/>
      <c r="O306" s="316"/>
      <c r="P306" s="316"/>
      <c r="Q306" s="316"/>
      <c r="R306" s="316"/>
      <c r="S306" s="316"/>
      <c r="T306" s="316"/>
      <c r="U306" s="316"/>
      <c r="V306" s="316"/>
    </row>
    <row r="307" spans="1:22" x14ac:dyDescent="0.25">
      <c r="A307" s="316"/>
      <c r="B307" s="316"/>
      <c r="C307" s="316"/>
      <c r="D307" s="316"/>
      <c r="E307" s="316"/>
      <c r="F307" s="316"/>
      <c r="G307" s="316"/>
      <c r="H307" s="316"/>
      <c r="I307" s="316"/>
      <c r="J307" s="316"/>
      <c r="K307" s="316"/>
      <c r="L307" s="316"/>
      <c r="M307" s="316"/>
      <c r="N307" s="316"/>
      <c r="O307" s="316"/>
      <c r="P307" s="316"/>
      <c r="Q307" s="316"/>
      <c r="R307" s="316"/>
      <c r="S307" s="316"/>
      <c r="T307" s="316"/>
      <c r="U307" s="316"/>
      <c r="V307" s="316"/>
    </row>
    <row r="308" spans="1:22" x14ac:dyDescent="0.25">
      <c r="A308" s="316"/>
      <c r="B308" s="316"/>
      <c r="C308" s="316"/>
      <c r="D308" s="316"/>
      <c r="E308" s="316"/>
      <c r="F308" s="316"/>
      <c r="G308" s="316"/>
      <c r="H308" s="316"/>
      <c r="I308" s="316"/>
      <c r="J308" s="316"/>
      <c r="K308" s="316"/>
      <c r="L308" s="316"/>
      <c r="M308" s="316"/>
      <c r="N308" s="316"/>
      <c r="O308" s="316"/>
      <c r="P308" s="316"/>
      <c r="Q308" s="316"/>
      <c r="R308" s="316"/>
      <c r="S308" s="316"/>
      <c r="T308" s="316"/>
      <c r="U308" s="316"/>
      <c r="V308" s="316"/>
    </row>
    <row r="309" spans="1:22" x14ac:dyDescent="0.25">
      <c r="A309" s="316"/>
      <c r="B309" s="316"/>
      <c r="C309" s="316"/>
      <c r="D309" s="316"/>
      <c r="E309" s="316"/>
      <c r="F309" s="316"/>
      <c r="G309" s="316"/>
      <c r="H309" s="316"/>
      <c r="I309" s="316"/>
      <c r="J309" s="316"/>
      <c r="K309" s="316"/>
      <c r="L309" s="316"/>
      <c r="M309" s="316"/>
      <c r="N309" s="316"/>
      <c r="O309" s="316"/>
      <c r="P309" s="316"/>
      <c r="Q309" s="316"/>
      <c r="R309" s="316"/>
      <c r="S309" s="316"/>
      <c r="T309" s="316"/>
      <c r="U309" s="316"/>
      <c r="V309" s="316"/>
    </row>
    <row r="310" spans="1:22" x14ac:dyDescent="0.25">
      <c r="A310" s="316"/>
      <c r="B310" s="316"/>
      <c r="C310" s="316"/>
      <c r="D310" s="316"/>
      <c r="E310" s="316"/>
      <c r="F310" s="316"/>
      <c r="G310" s="316"/>
      <c r="H310" s="316"/>
      <c r="I310" s="316"/>
      <c r="J310" s="316"/>
      <c r="K310" s="316"/>
      <c r="L310" s="316"/>
      <c r="M310" s="316"/>
      <c r="N310" s="316"/>
      <c r="O310" s="316"/>
      <c r="P310" s="316"/>
      <c r="Q310" s="316"/>
      <c r="R310" s="316"/>
      <c r="S310" s="316"/>
      <c r="T310" s="316"/>
      <c r="U310" s="316"/>
      <c r="V310" s="316"/>
    </row>
    <row r="311" spans="1:22" x14ac:dyDescent="0.25">
      <c r="A311" s="316"/>
      <c r="B311" s="316"/>
      <c r="C311" s="316"/>
      <c r="D311" s="316"/>
      <c r="E311" s="316"/>
      <c r="F311" s="316"/>
      <c r="G311" s="316"/>
      <c r="H311" s="316"/>
      <c r="I311" s="316"/>
      <c r="J311" s="316"/>
      <c r="K311" s="316"/>
      <c r="L311" s="316"/>
      <c r="M311" s="316"/>
      <c r="N311" s="316"/>
      <c r="O311" s="316"/>
      <c r="P311" s="316"/>
      <c r="Q311" s="316"/>
      <c r="R311" s="316"/>
      <c r="S311" s="316"/>
      <c r="T311" s="316"/>
      <c r="U311" s="316"/>
      <c r="V311" s="316"/>
    </row>
    <row r="312" spans="1:22" x14ac:dyDescent="0.25">
      <c r="A312" s="316"/>
      <c r="B312" s="316"/>
      <c r="C312" s="316"/>
      <c r="D312" s="316"/>
      <c r="E312" s="316"/>
      <c r="F312" s="316"/>
      <c r="G312" s="316"/>
      <c r="H312" s="316"/>
      <c r="I312" s="316"/>
      <c r="J312" s="316"/>
      <c r="K312" s="316"/>
      <c r="L312" s="316"/>
      <c r="M312" s="316"/>
      <c r="N312" s="316"/>
      <c r="O312" s="316"/>
      <c r="P312" s="316"/>
      <c r="Q312" s="316"/>
      <c r="R312" s="316"/>
      <c r="S312" s="316"/>
      <c r="T312" s="316"/>
      <c r="U312" s="316"/>
      <c r="V312" s="316"/>
    </row>
    <row r="313" spans="1:22" x14ac:dyDescent="0.25">
      <c r="A313" s="316"/>
      <c r="B313" s="316"/>
      <c r="C313" s="316"/>
      <c r="D313" s="316"/>
      <c r="E313" s="316"/>
      <c r="F313" s="316"/>
      <c r="G313" s="316"/>
      <c r="H313" s="316"/>
      <c r="I313" s="316"/>
      <c r="J313" s="316"/>
      <c r="K313" s="316"/>
      <c r="L313" s="316"/>
      <c r="M313" s="316"/>
      <c r="N313" s="316"/>
      <c r="O313" s="316"/>
      <c r="P313" s="316"/>
      <c r="Q313" s="316"/>
      <c r="R313" s="316"/>
      <c r="S313" s="316"/>
      <c r="T313" s="316"/>
      <c r="U313" s="316"/>
      <c r="V313" s="316"/>
    </row>
    <row r="314" spans="1:22" x14ac:dyDescent="0.25">
      <c r="A314" s="316"/>
      <c r="B314" s="316"/>
      <c r="C314" s="316"/>
      <c r="D314" s="316"/>
      <c r="E314" s="316"/>
      <c r="F314" s="316"/>
      <c r="G314" s="316"/>
      <c r="H314" s="316"/>
      <c r="I314" s="316"/>
      <c r="J314" s="316"/>
      <c r="K314" s="316"/>
      <c r="L314" s="316"/>
      <c r="M314" s="316"/>
      <c r="N314" s="316"/>
      <c r="O314" s="316"/>
      <c r="P314" s="316"/>
      <c r="Q314" s="316"/>
      <c r="R314" s="316"/>
      <c r="S314" s="316"/>
      <c r="T314" s="316"/>
      <c r="U314" s="316"/>
      <c r="V314" s="316"/>
    </row>
    <row r="315" spans="1:22" x14ac:dyDescent="0.25">
      <c r="A315" s="316"/>
      <c r="B315" s="316"/>
      <c r="C315" s="316"/>
      <c r="D315" s="316"/>
      <c r="E315" s="316"/>
      <c r="F315" s="316"/>
      <c r="G315" s="316"/>
      <c r="H315" s="316"/>
      <c r="I315" s="316"/>
      <c r="J315" s="316"/>
      <c r="K315" s="316"/>
      <c r="L315" s="316"/>
      <c r="M315" s="316"/>
      <c r="N315" s="316"/>
      <c r="O315" s="316"/>
      <c r="P315" s="316"/>
      <c r="Q315" s="316"/>
      <c r="R315" s="316"/>
      <c r="S315" s="316"/>
      <c r="T315" s="316"/>
      <c r="U315" s="316"/>
      <c r="V315" s="316"/>
    </row>
    <row r="316" spans="1:22" x14ac:dyDescent="0.25">
      <c r="A316" s="316"/>
      <c r="B316" s="316"/>
      <c r="C316" s="316"/>
      <c r="D316" s="316"/>
      <c r="E316" s="316"/>
      <c r="F316" s="316"/>
      <c r="G316" s="316"/>
      <c r="H316" s="316"/>
      <c r="I316" s="316"/>
      <c r="J316" s="316"/>
      <c r="K316" s="316"/>
      <c r="L316" s="316"/>
      <c r="M316" s="316"/>
      <c r="N316" s="316"/>
      <c r="O316" s="316"/>
      <c r="P316" s="316"/>
      <c r="Q316" s="316"/>
      <c r="R316" s="316"/>
      <c r="S316" s="316"/>
      <c r="T316" s="316"/>
      <c r="U316" s="316"/>
      <c r="V316" s="316"/>
    </row>
    <row r="317" spans="1:22" x14ac:dyDescent="0.25">
      <c r="A317" s="316"/>
      <c r="B317" s="316"/>
      <c r="C317" s="316"/>
      <c r="D317" s="316"/>
      <c r="E317" s="316"/>
      <c r="F317" s="316"/>
      <c r="G317" s="316"/>
      <c r="H317" s="316"/>
      <c r="I317" s="316"/>
      <c r="J317" s="316"/>
      <c r="K317" s="316"/>
      <c r="L317" s="316"/>
      <c r="M317" s="316"/>
      <c r="N317" s="316"/>
      <c r="O317" s="316"/>
      <c r="P317" s="316"/>
      <c r="Q317" s="316"/>
      <c r="R317" s="316"/>
      <c r="S317" s="316"/>
      <c r="T317" s="316"/>
      <c r="U317" s="316"/>
      <c r="V317" s="316"/>
    </row>
    <row r="318" spans="1:22" x14ac:dyDescent="0.25">
      <c r="A318" s="316"/>
      <c r="B318" s="316"/>
      <c r="C318" s="316"/>
      <c r="D318" s="316"/>
      <c r="E318" s="316"/>
      <c r="F318" s="316"/>
      <c r="G318" s="316"/>
      <c r="H318" s="316"/>
      <c r="I318" s="316"/>
      <c r="J318" s="316"/>
      <c r="K318" s="316"/>
      <c r="L318" s="316"/>
      <c r="M318" s="316"/>
      <c r="N318" s="316"/>
      <c r="O318" s="316"/>
      <c r="P318" s="316"/>
      <c r="Q318" s="316"/>
      <c r="R318" s="316"/>
      <c r="S318" s="316"/>
      <c r="T318" s="316"/>
      <c r="U318" s="316"/>
      <c r="V318" s="316"/>
    </row>
    <row r="319" spans="1:22" x14ac:dyDescent="0.25">
      <c r="A319" s="316"/>
      <c r="B319" s="316"/>
      <c r="C319" s="316"/>
      <c r="D319" s="316"/>
      <c r="E319" s="316"/>
      <c r="F319" s="316"/>
      <c r="G319" s="316"/>
      <c r="H319" s="316"/>
      <c r="I319" s="316"/>
      <c r="J319" s="316"/>
      <c r="K319" s="316"/>
      <c r="L319" s="316"/>
      <c r="M319" s="316"/>
      <c r="N319" s="316"/>
      <c r="O319" s="316"/>
      <c r="P319" s="316"/>
      <c r="Q319" s="316"/>
      <c r="R319" s="316"/>
      <c r="S319" s="316"/>
      <c r="T319" s="316"/>
      <c r="U319" s="316"/>
      <c r="V319" s="316"/>
    </row>
    <row r="320" spans="1:22" x14ac:dyDescent="0.25">
      <c r="A320" s="316"/>
      <c r="B320" s="316"/>
      <c r="C320" s="316"/>
      <c r="D320" s="316"/>
      <c r="E320" s="316"/>
      <c r="F320" s="316"/>
      <c r="G320" s="316"/>
      <c r="H320" s="316"/>
      <c r="I320" s="316"/>
      <c r="J320" s="316"/>
      <c r="K320" s="316"/>
      <c r="L320" s="316"/>
      <c r="M320" s="316"/>
      <c r="N320" s="316"/>
      <c r="O320" s="316"/>
      <c r="P320" s="316"/>
      <c r="Q320" s="316"/>
      <c r="R320" s="316"/>
      <c r="S320" s="316"/>
      <c r="T320" s="316"/>
      <c r="U320" s="316"/>
      <c r="V320" s="316"/>
    </row>
    <row r="321" spans="1:22" x14ac:dyDescent="0.25">
      <c r="A321" s="316"/>
      <c r="B321" s="316"/>
      <c r="C321" s="316"/>
      <c r="D321" s="316"/>
      <c r="E321" s="316"/>
      <c r="F321" s="316"/>
      <c r="G321" s="316"/>
      <c r="H321" s="316"/>
      <c r="I321" s="316"/>
      <c r="J321" s="316"/>
      <c r="K321" s="316"/>
      <c r="L321" s="316"/>
      <c r="M321" s="316"/>
      <c r="N321" s="316"/>
      <c r="O321" s="316"/>
      <c r="P321" s="316"/>
      <c r="Q321" s="316"/>
      <c r="R321" s="316"/>
      <c r="S321" s="316"/>
      <c r="T321" s="316"/>
      <c r="U321" s="316"/>
      <c r="V321" s="316"/>
    </row>
    <row r="322" spans="1:22" x14ac:dyDescent="0.25">
      <c r="A322" s="316"/>
      <c r="B322" s="316"/>
      <c r="C322" s="316"/>
      <c r="D322" s="316"/>
      <c r="E322" s="316"/>
      <c r="F322" s="316"/>
      <c r="G322" s="316"/>
      <c r="H322" s="316"/>
      <c r="I322" s="316"/>
      <c r="J322" s="316"/>
      <c r="K322" s="316"/>
      <c r="L322" s="316"/>
      <c r="M322" s="316"/>
      <c r="N322" s="316"/>
      <c r="O322" s="316"/>
      <c r="P322" s="316"/>
      <c r="Q322" s="316"/>
      <c r="R322" s="316"/>
      <c r="S322" s="316"/>
      <c r="T322" s="316"/>
      <c r="U322" s="316"/>
      <c r="V322" s="316"/>
    </row>
    <row r="323" spans="1:22" x14ac:dyDescent="0.25">
      <c r="A323" s="316"/>
      <c r="B323" s="316"/>
      <c r="C323" s="316"/>
      <c r="D323" s="316"/>
      <c r="E323" s="316"/>
      <c r="F323" s="316"/>
      <c r="G323" s="316"/>
      <c r="H323" s="316"/>
      <c r="I323" s="316"/>
      <c r="J323" s="316"/>
      <c r="K323" s="316"/>
      <c r="L323" s="316"/>
      <c r="M323" s="316"/>
      <c r="N323" s="316"/>
      <c r="O323" s="316"/>
      <c r="P323" s="316"/>
      <c r="Q323" s="316"/>
      <c r="R323" s="316"/>
      <c r="S323" s="316"/>
      <c r="T323" s="316"/>
      <c r="U323" s="316"/>
      <c r="V323" s="316"/>
    </row>
    <row r="324" spans="1:22" x14ac:dyDescent="0.25">
      <c r="A324" s="316"/>
      <c r="B324" s="316"/>
      <c r="C324" s="316"/>
      <c r="D324" s="316"/>
      <c r="E324" s="316"/>
      <c r="F324" s="316"/>
      <c r="G324" s="316"/>
      <c r="H324" s="316"/>
      <c r="I324" s="316"/>
      <c r="J324" s="316"/>
      <c r="K324" s="316"/>
      <c r="L324" s="316"/>
      <c r="M324" s="316"/>
      <c r="N324" s="316"/>
      <c r="O324" s="316"/>
      <c r="P324" s="316"/>
      <c r="Q324" s="316"/>
      <c r="R324" s="316"/>
      <c r="S324" s="316"/>
      <c r="T324" s="316"/>
      <c r="U324" s="316"/>
      <c r="V324" s="316"/>
    </row>
    <row r="325" spans="1:22" x14ac:dyDescent="0.25">
      <c r="A325" s="316"/>
      <c r="B325" s="316"/>
      <c r="C325" s="316"/>
      <c r="D325" s="316"/>
      <c r="E325" s="316"/>
      <c r="F325" s="316"/>
      <c r="G325" s="316"/>
      <c r="H325" s="316"/>
      <c r="I325" s="316"/>
      <c r="J325" s="316"/>
      <c r="K325" s="316"/>
      <c r="L325" s="316"/>
      <c r="M325" s="316"/>
      <c r="N325" s="316"/>
      <c r="O325" s="316"/>
      <c r="P325" s="316"/>
      <c r="Q325" s="316"/>
      <c r="R325" s="316"/>
      <c r="S325" s="316"/>
      <c r="T325" s="316"/>
      <c r="U325" s="316"/>
      <c r="V325" s="316"/>
    </row>
    <row r="326" spans="1:22" x14ac:dyDescent="0.25">
      <c r="A326" s="316"/>
      <c r="B326" s="316"/>
      <c r="C326" s="316"/>
      <c r="D326" s="316"/>
      <c r="E326" s="316"/>
      <c r="F326" s="316"/>
      <c r="G326" s="316"/>
      <c r="H326" s="316"/>
      <c r="I326" s="316"/>
      <c r="J326" s="316"/>
      <c r="K326" s="316"/>
      <c r="L326" s="316"/>
      <c r="M326" s="316"/>
      <c r="N326" s="316"/>
      <c r="O326" s="316"/>
      <c r="P326" s="316"/>
      <c r="Q326" s="316"/>
      <c r="R326" s="316"/>
      <c r="S326" s="316"/>
      <c r="T326" s="316"/>
      <c r="U326" s="316"/>
      <c r="V326" s="316"/>
    </row>
    <row r="327" spans="1:22" x14ac:dyDescent="0.25">
      <c r="A327" s="316"/>
      <c r="B327" s="316"/>
      <c r="C327" s="316"/>
      <c r="D327" s="316"/>
      <c r="E327" s="316"/>
      <c r="F327" s="316"/>
      <c r="G327" s="316"/>
      <c r="H327" s="316"/>
      <c r="I327" s="316"/>
      <c r="J327" s="316"/>
      <c r="K327" s="316"/>
      <c r="L327" s="316"/>
      <c r="M327" s="316"/>
      <c r="N327" s="316"/>
      <c r="O327" s="316"/>
      <c r="P327" s="316"/>
      <c r="Q327" s="316"/>
      <c r="R327" s="316"/>
      <c r="S327" s="316"/>
      <c r="T327" s="316"/>
      <c r="U327" s="316"/>
      <c r="V327" s="316"/>
    </row>
    <row r="328" spans="1:22" x14ac:dyDescent="0.25">
      <c r="A328" s="316"/>
      <c r="B328" s="316"/>
      <c r="C328" s="316"/>
      <c r="D328" s="316"/>
      <c r="E328" s="316"/>
      <c r="F328" s="316"/>
      <c r="G328" s="316"/>
      <c r="H328" s="316"/>
      <c r="I328" s="316"/>
      <c r="J328" s="316"/>
      <c r="K328" s="316"/>
      <c r="L328" s="316"/>
      <c r="M328" s="316"/>
      <c r="N328" s="316"/>
      <c r="O328" s="316"/>
      <c r="P328" s="316"/>
      <c r="Q328" s="316"/>
      <c r="R328" s="316"/>
      <c r="S328" s="316"/>
      <c r="T328" s="316"/>
      <c r="U328" s="316"/>
      <c r="V328" s="316"/>
    </row>
    <row r="329" spans="1:22" x14ac:dyDescent="0.25">
      <c r="A329" s="316"/>
      <c r="B329" s="316"/>
      <c r="C329" s="316"/>
      <c r="D329" s="316"/>
      <c r="E329" s="316"/>
      <c r="F329" s="316"/>
      <c r="G329" s="316"/>
      <c r="H329" s="316"/>
      <c r="I329" s="316"/>
      <c r="J329" s="316"/>
      <c r="K329" s="316"/>
      <c r="L329" s="316"/>
      <c r="M329" s="316"/>
      <c r="N329" s="316"/>
      <c r="O329" s="316"/>
      <c r="P329" s="316"/>
      <c r="Q329" s="316"/>
      <c r="R329" s="316"/>
      <c r="S329" s="316"/>
      <c r="T329" s="316"/>
      <c r="U329" s="316"/>
      <c r="V329" s="316"/>
    </row>
    <row r="330" spans="1:22" x14ac:dyDescent="0.25">
      <c r="A330" s="316"/>
      <c r="B330" s="316"/>
      <c r="C330" s="316"/>
      <c r="D330" s="316"/>
      <c r="E330" s="316"/>
      <c r="F330" s="316"/>
      <c r="G330" s="316"/>
      <c r="H330" s="316"/>
      <c r="I330" s="316"/>
      <c r="J330" s="316"/>
      <c r="K330" s="316"/>
      <c r="L330" s="316"/>
      <c r="M330" s="316"/>
      <c r="N330" s="316"/>
      <c r="O330" s="316"/>
      <c r="P330" s="316"/>
      <c r="Q330" s="316"/>
      <c r="R330" s="316"/>
      <c r="S330" s="316"/>
      <c r="T330" s="316"/>
      <c r="U330" s="316"/>
      <c r="V330" s="316"/>
    </row>
    <row r="331" spans="1:22" x14ac:dyDescent="0.25">
      <c r="A331" s="316"/>
      <c r="B331" s="316"/>
      <c r="C331" s="316"/>
      <c r="D331" s="316"/>
      <c r="E331" s="316"/>
      <c r="F331" s="316"/>
      <c r="G331" s="316"/>
      <c r="H331" s="316"/>
      <c r="I331" s="316"/>
      <c r="J331" s="316"/>
      <c r="K331" s="316"/>
      <c r="L331" s="316"/>
      <c r="M331" s="316"/>
      <c r="N331" s="316"/>
      <c r="O331" s="316"/>
      <c r="P331" s="316"/>
      <c r="Q331" s="316"/>
      <c r="R331" s="316"/>
      <c r="S331" s="316"/>
      <c r="T331" s="316"/>
      <c r="U331" s="316"/>
      <c r="V331" s="316"/>
    </row>
    <row r="332" spans="1:22" x14ac:dyDescent="0.25">
      <c r="A332" s="316"/>
      <c r="B332" s="316"/>
      <c r="C332" s="316"/>
      <c r="D332" s="316"/>
      <c r="E332" s="316"/>
      <c r="F332" s="316"/>
      <c r="G332" s="316"/>
      <c r="H332" s="316"/>
      <c r="I332" s="316"/>
      <c r="J332" s="316"/>
      <c r="K332" s="316"/>
      <c r="L332" s="316"/>
      <c r="M332" s="316"/>
      <c r="N332" s="316"/>
      <c r="O332" s="316"/>
      <c r="P332" s="316"/>
      <c r="Q332" s="316"/>
      <c r="R332" s="316"/>
      <c r="S332" s="316"/>
      <c r="T332" s="316"/>
      <c r="U332" s="316"/>
      <c r="V332" s="316"/>
    </row>
    <row r="333" spans="1:22" x14ac:dyDescent="0.25">
      <c r="A333" s="316"/>
      <c r="B333" s="316"/>
      <c r="C333" s="316"/>
      <c r="D333" s="316"/>
      <c r="E333" s="316"/>
      <c r="F333" s="316"/>
      <c r="G333" s="316"/>
      <c r="H333" s="316"/>
      <c r="I333" s="316"/>
      <c r="J333" s="316"/>
      <c r="K333" s="316"/>
      <c r="L333" s="316"/>
      <c r="M333" s="316"/>
      <c r="N333" s="316"/>
      <c r="O333" s="316"/>
      <c r="P333" s="316"/>
      <c r="Q333" s="316"/>
      <c r="R333" s="316"/>
      <c r="S333" s="316"/>
      <c r="T333" s="316"/>
      <c r="U333" s="316"/>
      <c r="V333" s="316"/>
    </row>
    <row r="334" spans="1:22" x14ac:dyDescent="0.25">
      <c r="A334" s="316"/>
      <c r="B334" s="316"/>
      <c r="C334" s="316"/>
      <c r="D334" s="316"/>
      <c r="E334" s="316"/>
      <c r="F334" s="316"/>
      <c r="G334" s="316"/>
      <c r="H334" s="316"/>
      <c r="I334" s="316"/>
      <c r="J334" s="316"/>
      <c r="K334" s="316"/>
      <c r="L334" s="316"/>
      <c r="M334" s="316"/>
      <c r="N334" s="316"/>
      <c r="O334" s="316"/>
      <c r="P334" s="316"/>
      <c r="Q334" s="316"/>
      <c r="R334" s="316"/>
      <c r="S334" s="316"/>
      <c r="T334" s="316"/>
      <c r="U334" s="316"/>
      <c r="V334" s="316"/>
    </row>
  </sheetData>
  <mergeCells count="12">
    <mergeCell ref="A36:C36"/>
    <mergeCell ref="C32:C33"/>
    <mergeCell ref="A2:C2"/>
    <mergeCell ref="A13:C13"/>
    <mergeCell ref="A15:C15"/>
    <mergeCell ref="A4:C4"/>
    <mergeCell ref="A6:C6"/>
    <mergeCell ref="A7:C7"/>
    <mergeCell ref="A9:C9"/>
    <mergeCell ref="A10:C10"/>
    <mergeCell ref="A12:C12"/>
    <mergeCell ref="A21:C21"/>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77"/>
  <sheetViews>
    <sheetView topLeftCell="A19" zoomScale="80" zoomScaleNormal="80" zoomScaleSheetLayoutView="70" workbookViewId="0">
      <selection activeCell="N22" sqref="N22"/>
    </sheetView>
  </sheetViews>
  <sheetFormatPr defaultColWidth="9.140625" defaultRowHeight="15.75" x14ac:dyDescent="0.25"/>
  <cols>
    <col min="1" max="1" width="9.140625" style="47"/>
    <col min="2" max="2" width="57.85546875" style="47" customWidth="1"/>
    <col min="3" max="3" width="13" style="47" customWidth="1"/>
    <col min="4" max="4" width="17.85546875" style="47" customWidth="1"/>
    <col min="5" max="6" width="13.42578125" style="47" customWidth="1"/>
    <col min="7" max="7" width="12.85546875" style="47" customWidth="1"/>
    <col min="8" max="8" width="11.140625" style="47" customWidth="1"/>
    <col min="9" max="9" width="7" style="47" customWidth="1"/>
    <col min="10" max="10" width="10" style="47" customWidth="1"/>
    <col min="11" max="11" width="7.140625" style="47" customWidth="1"/>
    <col min="12" max="12" width="9.42578125" style="47" customWidth="1"/>
    <col min="13" max="13" width="6.85546875" style="47" customWidth="1"/>
    <col min="14" max="14" width="10" style="47" customWidth="1"/>
    <col min="15" max="15" width="7.7109375" style="47" customWidth="1"/>
    <col min="16" max="16" width="9.42578125" style="47" customWidth="1"/>
    <col min="17" max="17" width="6.140625" style="47" customWidth="1"/>
    <col min="18" max="18" width="9.5703125" style="47" customWidth="1"/>
    <col min="19" max="19" width="8" style="47" customWidth="1"/>
    <col min="20" max="20" width="9.7109375" style="47" customWidth="1"/>
    <col min="21" max="21" width="6.140625" style="47" customWidth="1"/>
    <col min="22" max="22" width="9.5703125" style="47" customWidth="1"/>
    <col min="23" max="23" width="7.7109375" style="47" customWidth="1"/>
    <col min="24" max="24" width="9.28515625" style="47" customWidth="1"/>
    <col min="25" max="25" width="6.140625" style="47" customWidth="1"/>
    <col min="26" max="26" width="9.42578125" style="47" customWidth="1"/>
    <col min="27" max="27" width="8" style="47" customWidth="1"/>
    <col min="28" max="28" width="9.85546875" style="47" customWidth="1"/>
    <col min="29" max="29" width="6.140625" style="47" customWidth="1"/>
    <col min="30" max="30" width="9.42578125" style="47" customWidth="1"/>
    <col min="31" max="31" width="8" style="47" customWidth="1"/>
    <col min="32" max="32" width="11.28515625" style="47" customWidth="1"/>
    <col min="33" max="33" width="17.5703125" style="47" customWidth="1"/>
    <col min="34" max="16384" width="9.140625" style="47"/>
  </cols>
  <sheetData>
    <row r="1" spans="1:33" ht="18.75" x14ac:dyDescent="0.25">
      <c r="AG1" s="304"/>
    </row>
    <row r="2" spans="1:33" ht="18.75" x14ac:dyDescent="0.3">
      <c r="AG2" s="305"/>
    </row>
    <row r="3" spans="1:33" ht="18.75" x14ac:dyDescent="0.3">
      <c r="AG3" s="305"/>
    </row>
    <row r="4" spans="1:33" ht="18.75" customHeight="1" x14ac:dyDescent="0.25">
      <c r="A4" s="422" t="str">
        <f>'1. паспорт местоположение'!A2:C2</f>
        <v>Год раскрытия информации: 2024 год</v>
      </c>
      <c r="B4" s="422"/>
      <c r="C4" s="422"/>
      <c r="D4" s="422"/>
      <c r="E4" s="422"/>
      <c r="F4" s="422"/>
      <c r="G4" s="422"/>
      <c r="H4" s="422"/>
      <c r="I4" s="422"/>
      <c r="J4" s="422"/>
      <c r="K4" s="422"/>
      <c r="L4" s="422"/>
      <c r="M4" s="422"/>
      <c r="N4" s="422"/>
      <c r="O4" s="422"/>
      <c r="P4" s="422"/>
      <c r="Q4" s="422"/>
      <c r="R4" s="422"/>
      <c r="S4" s="422"/>
      <c r="T4" s="422"/>
      <c r="U4" s="422"/>
      <c r="V4" s="422"/>
      <c r="W4" s="422"/>
      <c r="X4" s="422"/>
      <c r="Y4" s="422"/>
      <c r="Z4" s="422"/>
      <c r="AA4" s="422"/>
      <c r="AB4" s="422"/>
      <c r="AC4" s="422"/>
      <c r="AD4" s="422"/>
      <c r="AE4" s="422"/>
      <c r="AF4" s="422"/>
      <c r="AG4" s="422"/>
    </row>
    <row r="5" spans="1:33" ht="18.75" x14ac:dyDescent="0.3">
      <c r="AG5" s="305"/>
    </row>
    <row r="6" spans="1:33" ht="18.75" x14ac:dyDescent="0.25">
      <c r="A6" s="426" t="s">
        <v>5</v>
      </c>
      <c r="B6" s="426"/>
      <c r="C6" s="426"/>
      <c r="D6" s="426"/>
      <c r="E6" s="426"/>
      <c r="F6" s="426"/>
      <c r="G6" s="426"/>
      <c r="H6" s="426"/>
      <c r="I6" s="426"/>
      <c r="J6" s="426"/>
      <c r="K6" s="426"/>
      <c r="L6" s="426"/>
      <c r="M6" s="426"/>
      <c r="N6" s="426"/>
      <c r="O6" s="426"/>
      <c r="P6" s="426"/>
      <c r="Q6" s="426"/>
      <c r="R6" s="426"/>
      <c r="S6" s="426"/>
      <c r="T6" s="426"/>
      <c r="U6" s="426"/>
      <c r="V6" s="426"/>
      <c r="W6" s="426"/>
      <c r="X6" s="426"/>
      <c r="Y6" s="426"/>
      <c r="Z6" s="426"/>
      <c r="AA6" s="426"/>
      <c r="AB6" s="426"/>
      <c r="AC6" s="426"/>
      <c r="AD6" s="426"/>
      <c r="AE6" s="426"/>
      <c r="AF6" s="426"/>
      <c r="AG6" s="426"/>
    </row>
    <row r="7" spans="1:33" ht="18.75" x14ac:dyDescent="0.25">
      <c r="A7" s="209"/>
      <c r="B7" s="209"/>
      <c r="C7" s="209"/>
      <c r="D7" s="209"/>
      <c r="E7" s="209"/>
      <c r="F7" s="209"/>
      <c r="G7" s="209"/>
      <c r="H7" s="209"/>
      <c r="I7" s="209"/>
      <c r="J7" s="73"/>
      <c r="K7" s="73"/>
      <c r="L7" s="73"/>
      <c r="M7" s="73"/>
      <c r="N7" s="73"/>
      <c r="O7" s="73"/>
      <c r="P7" s="73"/>
      <c r="Q7" s="73"/>
      <c r="R7" s="73"/>
      <c r="S7" s="73"/>
      <c r="T7" s="73"/>
      <c r="U7" s="73"/>
      <c r="V7" s="73"/>
      <c r="W7" s="73"/>
      <c r="X7" s="73"/>
      <c r="Y7" s="73"/>
      <c r="Z7" s="73"/>
      <c r="AA7" s="73"/>
      <c r="AB7" s="73"/>
      <c r="AC7" s="73"/>
      <c r="AD7" s="73"/>
      <c r="AE7" s="73"/>
      <c r="AF7" s="73"/>
      <c r="AG7" s="73"/>
    </row>
    <row r="8" spans="1:33" x14ac:dyDescent="0.25">
      <c r="A8" s="581" t="str">
        <f>'6.1. Паспорт сетевой график'!A9:L9</f>
        <v>ООО "Газпром энерго" (Центральный филиал)</v>
      </c>
      <c r="B8" s="582"/>
      <c r="C8" s="582"/>
      <c r="D8" s="582"/>
      <c r="E8" s="582"/>
      <c r="F8" s="582"/>
      <c r="G8" s="582"/>
      <c r="H8" s="582"/>
      <c r="I8" s="582"/>
      <c r="J8" s="582"/>
      <c r="K8" s="582"/>
      <c r="L8" s="582"/>
      <c r="M8" s="582"/>
      <c r="N8" s="582"/>
      <c r="O8" s="582"/>
      <c r="P8" s="582"/>
      <c r="Q8" s="582"/>
      <c r="R8" s="582"/>
      <c r="S8" s="582"/>
      <c r="T8" s="582"/>
      <c r="U8" s="582"/>
      <c r="V8" s="582"/>
      <c r="W8" s="582"/>
      <c r="X8" s="582"/>
      <c r="Y8" s="582"/>
      <c r="Z8" s="582"/>
      <c r="AA8" s="582"/>
      <c r="AB8" s="582"/>
      <c r="AC8" s="582"/>
      <c r="AD8" s="582"/>
      <c r="AE8" s="582"/>
      <c r="AF8" s="582"/>
      <c r="AG8" s="582"/>
    </row>
    <row r="9" spans="1:33" ht="18.75" customHeight="1" x14ac:dyDescent="0.25">
      <c r="A9" s="423" t="s">
        <v>513</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423"/>
      <c r="AB9" s="423"/>
      <c r="AC9" s="423"/>
      <c r="AD9" s="423"/>
      <c r="AE9" s="423"/>
      <c r="AF9" s="423"/>
      <c r="AG9" s="423"/>
    </row>
    <row r="10" spans="1:33" ht="18.75" x14ac:dyDescent="0.25">
      <c r="A10" s="209"/>
      <c r="B10" s="209"/>
      <c r="C10" s="209"/>
      <c r="D10" s="209"/>
      <c r="E10" s="209"/>
      <c r="F10" s="209"/>
      <c r="G10" s="209"/>
      <c r="H10" s="209"/>
      <c r="I10" s="209"/>
      <c r="J10" s="73"/>
      <c r="K10" s="73"/>
      <c r="L10" s="73"/>
      <c r="M10" s="73"/>
      <c r="N10" s="73"/>
      <c r="O10" s="73"/>
      <c r="P10" s="73"/>
      <c r="Q10" s="73"/>
      <c r="R10" s="73"/>
      <c r="S10" s="73"/>
      <c r="T10" s="73"/>
      <c r="U10" s="73"/>
      <c r="V10" s="73"/>
      <c r="W10" s="73"/>
      <c r="X10" s="73"/>
      <c r="Y10" s="73"/>
      <c r="Z10" s="73"/>
      <c r="AA10" s="73"/>
      <c r="AB10" s="73"/>
      <c r="AC10" s="73"/>
      <c r="AD10" s="73"/>
      <c r="AE10" s="73"/>
      <c r="AF10" s="73"/>
      <c r="AG10" s="73"/>
    </row>
    <row r="11" spans="1:33" x14ac:dyDescent="0.25">
      <c r="A11" s="585" t="str">
        <f>'6.1. Паспорт сетевой график'!A12:L12</f>
        <v>O_ОНМ25/1</v>
      </c>
      <c r="B11" s="586"/>
      <c r="C11" s="586"/>
      <c r="D11" s="586"/>
      <c r="E11" s="586"/>
      <c r="F11" s="586"/>
      <c r="G11" s="586"/>
      <c r="H11" s="586"/>
      <c r="I11" s="586"/>
      <c r="J11" s="586"/>
      <c r="K11" s="586"/>
      <c r="L11" s="586"/>
      <c r="M11" s="586"/>
      <c r="N11" s="586"/>
      <c r="O11" s="586"/>
      <c r="P11" s="586"/>
      <c r="Q11" s="586"/>
      <c r="R11" s="586"/>
      <c r="S11" s="586"/>
      <c r="T11" s="586"/>
      <c r="U11" s="586"/>
      <c r="V11" s="586"/>
      <c r="W11" s="586"/>
      <c r="X11" s="586"/>
      <c r="Y11" s="586"/>
      <c r="Z11" s="586"/>
      <c r="AA11" s="586"/>
      <c r="AB11" s="586"/>
      <c r="AC11" s="586"/>
      <c r="AD11" s="586"/>
      <c r="AE11" s="586"/>
      <c r="AF11" s="586"/>
      <c r="AG11" s="586"/>
    </row>
    <row r="12" spans="1:33" x14ac:dyDescent="0.25">
      <c r="A12" s="423" t="s">
        <v>514</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423"/>
      <c r="AB12" s="423"/>
      <c r="AC12" s="423"/>
      <c r="AD12" s="423"/>
      <c r="AE12" s="423"/>
      <c r="AF12" s="423"/>
      <c r="AG12" s="423"/>
    </row>
    <row r="13" spans="1:33" ht="16.5" customHeight="1" x14ac:dyDescent="0.3">
      <c r="A13" s="9"/>
      <c r="B13" s="9"/>
      <c r="C13" s="9"/>
      <c r="D13" s="9"/>
      <c r="E13" s="9"/>
      <c r="F13" s="9"/>
      <c r="G13" s="9"/>
      <c r="H13" s="9"/>
      <c r="I13" s="9"/>
      <c r="J13" s="72"/>
      <c r="K13" s="72"/>
      <c r="L13" s="72"/>
      <c r="M13" s="72"/>
      <c r="N13" s="72"/>
      <c r="O13" s="72"/>
      <c r="P13" s="72"/>
      <c r="Q13" s="72"/>
      <c r="R13" s="72"/>
      <c r="S13" s="72"/>
      <c r="T13" s="72"/>
      <c r="U13" s="72"/>
      <c r="V13" s="72"/>
      <c r="W13" s="72"/>
      <c r="X13" s="72"/>
      <c r="Y13" s="72"/>
      <c r="Z13" s="72"/>
      <c r="AA13" s="72"/>
      <c r="AB13" s="72"/>
      <c r="AC13" s="72"/>
      <c r="AD13" s="72"/>
      <c r="AE13" s="72"/>
      <c r="AF13" s="72"/>
      <c r="AG13" s="72"/>
    </row>
    <row r="14" spans="1:33" x14ac:dyDescent="0.25">
      <c r="A14" s="581" t="str">
        <f>'6.1. Паспорт сетевой график'!A15:L15</f>
        <v>Покупка генератора поискового ГП-500К (с кейсом) Ангстрем 1 шт.</v>
      </c>
      <c r="B14" s="582"/>
      <c r="C14" s="582"/>
      <c r="D14" s="582"/>
      <c r="E14" s="582"/>
      <c r="F14" s="582"/>
      <c r="G14" s="582"/>
      <c r="H14" s="582"/>
      <c r="I14" s="582"/>
      <c r="J14" s="582"/>
      <c r="K14" s="582"/>
      <c r="L14" s="582"/>
      <c r="M14" s="582"/>
      <c r="N14" s="582"/>
      <c r="O14" s="582"/>
      <c r="P14" s="582"/>
      <c r="Q14" s="582"/>
      <c r="R14" s="582"/>
      <c r="S14" s="582"/>
      <c r="T14" s="582"/>
      <c r="U14" s="582"/>
      <c r="V14" s="582"/>
      <c r="W14" s="582"/>
      <c r="X14" s="582"/>
      <c r="Y14" s="582"/>
      <c r="Z14" s="582"/>
      <c r="AA14" s="582"/>
      <c r="AB14" s="582"/>
      <c r="AC14" s="582"/>
      <c r="AD14" s="582"/>
      <c r="AE14" s="582"/>
      <c r="AF14" s="582"/>
      <c r="AG14" s="582"/>
    </row>
    <row r="15" spans="1:33" ht="15.75" customHeight="1" x14ac:dyDescent="0.25">
      <c r="A15" s="423" t="s">
        <v>515</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row>
    <row r="16" spans="1:33" x14ac:dyDescent="0.25">
      <c r="A16" s="583"/>
      <c r="B16" s="583"/>
      <c r="C16" s="583"/>
      <c r="D16" s="583"/>
      <c r="E16" s="583"/>
      <c r="F16" s="583"/>
      <c r="G16" s="583"/>
      <c r="H16" s="583"/>
      <c r="I16" s="583"/>
      <c r="J16" s="583"/>
      <c r="K16" s="583"/>
      <c r="L16" s="583"/>
      <c r="M16" s="583"/>
      <c r="N16" s="583"/>
      <c r="O16" s="583"/>
      <c r="P16" s="583"/>
      <c r="Q16" s="583"/>
      <c r="R16" s="583"/>
      <c r="S16" s="583"/>
      <c r="T16" s="583"/>
      <c r="U16" s="583"/>
      <c r="V16" s="583"/>
      <c r="W16" s="583"/>
      <c r="X16" s="583"/>
      <c r="Y16" s="583"/>
      <c r="Z16" s="583"/>
      <c r="AA16" s="583"/>
      <c r="AB16" s="583"/>
      <c r="AC16" s="583"/>
      <c r="AD16" s="583"/>
      <c r="AE16" s="583"/>
      <c r="AF16" s="583"/>
      <c r="AG16" s="583"/>
    </row>
    <row r="18" spans="1:36" x14ac:dyDescent="0.25">
      <c r="A18" s="584" t="s">
        <v>360</v>
      </c>
      <c r="B18" s="584"/>
      <c r="C18" s="584"/>
      <c r="D18" s="584"/>
      <c r="E18" s="584"/>
      <c r="F18" s="584"/>
      <c r="G18" s="584"/>
      <c r="H18" s="584"/>
      <c r="I18" s="584"/>
      <c r="J18" s="584"/>
      <c r="K18" s="584"/>
      <c r="L18" s="584"/>
      <c r="M18" s="584"/>
      <c r="N18" s="584"/>
      <c r="O18" s="584"/>
      <c r="P18" s="584"/>
      <c r="Q18" s="584"/>
      <c r="R18" s="584"/>
      <c r="S18" s="584"/>
      <c r="T18" s="584"/>
      <c r="U18" s="584"/>
      <c r="V18" s="584"/>
      <c r="W18" s="584"/>
      <c r="X18" s="584"/>
      <c r="Y18" s="584"/>
      <c r="Z18" s="584"/>
      <c r="AA18" s="584"/>
      <c r="AB18" s="584"/>
      <c r="AC18" s="584"/>
      <c r="AD18" s="584"/>
      <c r="AE18" s="584"/>
      <c r="AF18" s="584"/>
      <c r="AG18" s="584"/>
    </row>
    <row r="20" spans="1:36" x14ac:dyDescent="0.25">
      <c r="A20" s="564" t="s">
        <v>182</v>
      </c>
      <c r="B20" s="564" t="s">
        <v>181</v>
      </c>
      <c r="C20" s="564" t="s">
        <v>180</v>
      </c>
      <c r="D20" s="564"/>
      <c r="E20" s="570" t="s">
        <v>179</v>
      </c>
      <c r="F20" s="570"/>
      <c r="G20" s="564" t="s">
        <v>586</v>
      </c>
      <c r="H20" s="576" t="s">
        <v>587</v>
      </c>
      <c r="I20" s="576"/>
      <c r="J20" s="576"/>
      <c r="K20" s="576"/>
      <c r="L20" s="576" t="s">
        <v>588</v>
      </c>
      <c r="M20" s="576"/>
      <c r="N20" s="576"/>
      <c r="O20" s="576"/>
      <c r="P20" s="576" t="s">
        <v>589</v>
      </c>
      <c r="Q20" s="576"/>
      <c r="R20" s="576"/>
      <c r="S20" s="576"/>
      <c r="T20" s="576" t="s">
        <v>590</v>
      </c>
      <c r="U20" s="576"/>
      <c r="V20" s="576"/>
      <c r="W20" s="576"/>
      <c r="X20" s="576" t="s">
        <v>591</v>
      </c>
      <c r="Y20" s="576"/>
      <c r="Z20" s="576"/>
      <c r="AA20" s="576"/>
      <c r="AB20" s="576" t="s">
        <v>615</v>
      </c>
      <c r="AC20" s="576"/>
      <c r="AD20" s="576"/>
      <c r="AE20" s="576"/>
      <c r="AF20" s="580" t="s">
        <v>178</v>
      </c>
      <c r="AG20" s="580"/>
      <c r="AH20" s="389"/>
      <c r="AI20" s="389"/>
      <c r="AJ20" s="389"/>
    </row>
    <row r="21" spans="1:36" ht="80.25" customHeight="1" x14ac:dyDescent="0.25">
      <c r="A21" s="564"/>
      <c r="B21" s="564"/>
      <c r="C21" s="564"/>
      <c r="D21" s="564"/>
      <c r="E21" s="570"/>
      <c r="F21" s="570"/>
      <c r="G21" s="564"/>
      <c r="H21" s="564" t="s">
        <v>0</v>
      </c>
      <c r="I21" s="564"/>
      <c r="J21" s="564" t="s">
        <v>7</v>
      </c>
      <c r="K21" s="564"/>
      <c r="L21" s="564" t="s">
        <v>0</v>
      </c>
      <c r="M21" s="564"/>
      <c r="N21" s="564" t="s">
        <v>7</v>
      </c>
      <c r="O21" s="564"/>
      <c r="P21" s="564" t="s">
        <v>0</v>
      </c>
      <c r="Q21" s="564"/>
      <c r="R21" s="564" t="s">
        <v>173</v>
      </c>
      <c r="S21" s="564"/>
      <c r="T21" s="564" t="s">
        <v>0</v>
      </c>
      <c r="U21" s="564"/>
      <c r="V21" s="564" t="s">
        <v>173</v>
      </c>
      <c r="W21" s="564"/>
      <c r="X21" s="564" t="s">
        <v>0</v>
      </c>
      <c r="Y21" s="564"/>
      <c r="Z21" s="564" t="s">
        <v>173</v>
      </c>
      <c r="AA21" s="564"/>
      <c r="AB21" s="564" t="s">
        <v>0</v>
      </c>
      <c r="AC21" s="564"/>
      <c r="AD21" s="564" t="s">
        <v>173</v>
      </c>
      <c r="AE21" s="564"/>
      <c r="AF21" s="580"/>
      <c r="AG21" s="580"/>
    </row>
    <row r="22" spans="1:36" ht="89.25" customHeight="1" x14ac:dyDescent="0.25">
      <c r="A22" s="564"/>
      <c r="B22" s="564"/>
      <c r="C22" s="392" t="s">
        <v>0</v>
      </c>
      <c r="D22" s="392" t="s">
        <v>173</v>
      </c>
      <c r="E22" s="59" t="s">
        <v>592</v>
      </c>
      <c r="F22" s="59" t="s">
        <v>614</v>
      </c>
      <c r="G22" s="564"/>
      <c r="H22" s="69" t="s">
        <v>347</v>
      </c>
      <c r="I22" s="69" t="s">
        <v>348</v>
      </c>
      <c r="J22" s="69" t="s">
        <v>347</v>
      </c>
      <c r="K22" s="69" t="s">
        <v>348</v>
      </c>
      <c r="L22" s="69" t="s">
        <v>347</v>
      </c>
      <c r="M22" s="69" t="s">
        <v>348</v>
      </c>
      <c r="N22" s="69" t="s">
        <v>347</v>
      </c>
      <c r="O22" s="69" t="s">
        <v>348</v>
      </c>
      <c r="P22" s="69" t="s">
        <v>347</v>
      </c>
      <c r="Q22" s="69" t="s">
        <v>348</v>
      </c>
      <c r="R22" s="69" t="s">
        <v>347</v>
      </c>
      <c r="S22" s="69" t="s">
        <v>348</v>
      </c>
      <c r="T22" s="69" t="s">
        <v>347</v>
      </c>
      <c r="U22" s="69" t="s">
        <v>348</v>
      </c>
      <c r="V22" s="69" t="s">
        <v>347</v>
      </c>
      <c r="W22" s="69" t="s">
        <v>348</v>
      </c>
      <c r="X22" s="69" t="s">
        <v>347</v>
      </c>
      <c r="Y22" s="69" t="s">
        <v>348</v>
      </c>
      <c r="Z22" s="69" t="s">
        <v>347</v>
      </c>
      <c r="AA22" s="69" t="s">
        <v>348</v>
      </c>
      <c r="AB22" s="69" t="s">
        <v>347</v>
      </c>
      <c r="AC22" s="69" t="s">
        <v>348</v>
      </c>
      <c r="AD22" s="69" t="s">
        <v>347</v>
      </c>
      <c r="AE22" s="69" t="s">
        <v>348</v>
      </c>
      <c r="AF22" s="392" t="s">
        <v>174</v>
      </c>
      <c r="AG22" s="392" t="s">
        <v>173</v>
      </c>
    </row>
    <row r="23" spans="1:36" ht="19.5" customHeight="1" x14ac:dyDescent="0.25">
      <c r="A23" s="392">
        <v>1</v>
      </c>
      <c r="B23" s="392">
        <v>2</v>
      </c>
      <c r="C23" s="392">
        <v>3</v>
      </c>
      <c r="D23" s="392">
        <v>4</v>
      </c>
      <c r="E23" s="392">
        <v>5</v>
      </c>
      <c r="F23" s="392">
        <v>6</v>
      </c>
      <c r="G23" s="392">
        <v>7</v>
      </c>
      <c r="H23" s="392">
        <v>8</v>
      </c>
      <c r="I23" s="392">
        <v>9</v>
      </c>
      <c r="J23" s="392">
        <v>10</v>
      </c>
      <c r="K23" s="392">
        <v>11</v>
      </c>
      <c r="L23" s="392">
        <v>12</v>
      </c>
      <c r="M23" s="392">
        <v>13</v>
      </c>
      <c r="N23" s="392">
        <v>14</v>
      </c>
      <c r="O23" s="392">
        <v>15</v>
      </c>
      <c r="P23" s="392">
        <v>16</v>
      </c>
      <c r="Q23" s="392">
        <v>17</v>
      </c>
      <c r="R23" s="392">
        <v>18</v>
      </c>
      <c r="S23" s="392">
        <v>19</v>
      </c>
      <c r="T23" s="392">
        <v>20</v>
      </c>
      <c r="U23" s="392">
        <v>21</v>
      </c>
      <c r="V23" s="392">
        <v>22</v>
      </c>
      <c r="W23" s="392">
        <v>23</v>
      </c>
      <c r="X23" s="392">
        <v>24</v>
      </c>
      <c r="Y23" s="392">
        <v>25</v>
      </c>
      <c r="Z23" s="392">
        <v>26</v>
      </c>
      <c r="AA23" s="392">
        <v>27</v>
      </c>
      <c r="AB23" s="407">
        <v>24</v>
      </c>
      <c r="AC23" s="407">
        <v>25</v>
      </c>
      <c r="AD23" s="407">
        <v>26</v>
      </c>
      <c r="AE23" s="407">
        <v>27</v>
      </c>
      <c r="AF23" s="392">
        <v>28</v>
      </c>
      <c r="AG23" s="392">
        <v>29</v>
      </c>
    </row>
    <row r="24" spans="1:36" ht="47.25" customHeight="1" x14ac:dyDescent="0.25">
      <c r="A24" s="65">
        <v>1</v>
      </c>
      <c r="B24" s="401" t="s">
        <v>172</v>
      </c>
      <c r="C24" s="409">
        <f>SUM(C25:C29)</f>
        <v>0</v>
      </c>
      <c r="D24" s="409">
        <f>SUM(D25:D29)</f>
        <v>1.4370048</v>
      </c>
      <c r="E24" s="409">
        <f t="shared" ref="E24" si="0">SUM(E25:E29)</f>
        <v>0</v>
      </c>
      <c r="F24" s="409">
        <f t="shared" ref="F24" si="1">SUM(F25:F29)</f>
        <v>1.4370048</v>
      </c>
      <c r="G24" s="409">
        <v>0</v>
      </c>
      <c r="H24" s="409">
        <f>SUM(H25:H29)</f>
        <v>0</v>
      </c>
      <c r="I24" s="409" t="str">
        <f>I27</f>
        <v>нд</v>
      </c>
      <c r="J24" s="409">
        <f>SUM(J25:J29)</f>
        <v>0</v>
      </c>
      <c r="K24" s="409" t="s">
        <v>437</v>
      </c>
      <c r="L24" s="409">
        <f>SUM(L25:L29)</f>
        <v>0</v>
      </c>
      <c r="M24" s="410" t="s">
        <v>437</v>
      </c>
      <c r="N24" s="409">
        <f>SUM(N25:N29)</f>
        <v>0</v>
      </c>
      <c r="O24" s="410" t="str">
        <f>O27</f>
        <v>нд</v>
      </c>
      <c r="P24" s="409">
        <f>SUM(P25:P29)</f>
        <v>0</v>
      </c>
      <c r="Q24" s="410" t="s">
        <v>437</v>
      </c>
      <c r="R24" s="409">
        <f>SUM(R25:R29)</f>
        <v>0</v>
      </c>
      <c r="S24" s="410" t="s">
        <v>437</v>
      </c>
      <c r="T24" s="409">
        <f>SUM(T25:T29)</f>
        <v>0</v>
      </c>
      <c r="U24" s="410" t="s">
        <v>437</v>
      </c>
      <c r="V24" s="409">
        <f>SUM(V25:V29)</f>
        <v>1.4370048</v>
      </c>
      <c r="W24" s="403">
        <f>W27</f>
        <v>4</v>
      </c>
      <c r="X24" s="409">
        <f>SUM(X25:X29)</f>
        <v>0</v>
      </c>
      <c r="Y24" s="410" t="s">
        <v>437</v>
      </c>
      <c r="Z24" s="409">
        <f>SUM(Z25:Z29)</f>
        <v>0</v>
      </c>
      <c r="AA24" s="410" t="s">
        <v>437</v>
      </c>
      <c r="AB24" s="409">
        <f>SUM(AB25:AB29)</f>
        <v>0</v>
      </c>
      <c r="AC24" s="410" t="s">
        <v>437</v>
      </c>
      <c r="AD24" s="409">
        <f>SUM(AD25:AD29)</f>
        <v>0</v>
      </c>
      <c r="AE24" s="410" t="s">
        <v>437</v>
      </c>
      <c r="AF24" s="409">
        <f>SUM(AF25:AF29)</f>
        <v>0</v>
      </c>
      <c r="AG24" s="409">
        <f>SUM(AG25:AG29)</f>
        <v>1.4370048</v>
      </c>
    </row>
    <row r="25" spans="1:36" ht="24" customHeight="1" x14ac:dyDescent="0.25">
      <c r="A25" s="62" t="s">
        <v>171</v>
      </c>
      <c r="B25" s="59" t="s">
        <v>170</v>
      </c>
      <c r="C25" s="411">
        <v>0</v>
      </c>
      <c r="D25" s="411">
        <v>0</v>
      </c>
      <c r="E25" s="412">
        <f t="shared" ref="E25:E26" si="2">SUM(G25,H25,L25,P25,T25,X25)</f>
        <v>0</v>
      </c>
      <c r="F25" s="412">
        <f t="shared" ref="F25:F64" si="3">D25</f>
        <v>0</v>
      </c>
      <c r="G25" s="411">
        <v>0</v>
      </c>
      <c r="H25" s="411">
        <v>0</v>
      </c>
      <c r="I25" s="411" t="s">
        <v>437</v>
      </c>
      <c r="J25" s="411">
        <v>0</v>
      </c>
      <c r="K25" s="411" t="s">
        <v>437</v>
      </c>
      <c r="L25" s="411">
        <v>0</v>
      </c>
      <c r="M25" s="412" t="s">
        <v>437</v>
      </c>
      <c r="N25" s="411">
        <v>0</v>
      </c>
      <c r="O25" s="412" t="s">
        <v>437</v>
      </c>
      <c r="P25" s="411">
        <v>0</v>
      </c>
      <c r="Q25" s="412" t="s">
        <v>437</v>
      </c>
      <c r="R25" s="411">
        <v>0</v>
      </c>
      <c r="S25" s="412" t="s">
        <v>437</v>
      </c>
      <c r="T25" s="411">
        <v>0</v>
      </c>
      <c r="U25" s="412" t="s">
        <v>437</v>
      </c>
      <c r="V25" s="411">
        <v>0</v>
      </c>
      <c r="W25" s="390" t="s">
        <v>437</v>
      </c>
      <c r="X25" s="411">
        <v>0</v>
      </c>
      <c r="Y25" s="412" t="s">
        <v>437</v>
      </c>
      <c r="Z25" s="411">
        <v>0</v>
      </c>
      <c r="AA25" s="412" t="s">
        <v>437</v>
      </c>
      <c r="AB25" s="411">
        <v>0</v>
      </c>
      <c r="AC25" s="412" t="s">
        <v>437</v>
      </c>
      <c r="AD25" s="411">
        <v>0</v>
      </c>
      <c r="AE25" s="412" t="s">
        <v>437</v>
      </c>
      <c r="AF25" s="411">
        <f t="shared" ref="AF25:AF64" si="4">SUM(H25,L25,P25,T25,X25)</f>
        <v>0</v>
      </c>
      <c r="AG25" s="411">
        <f>SUM(J25,N25,R25,V25,Z25)</f>
        <v>0</v>
      </c>
    </row>
    <row r="26" spans="1:36" x14ac:dyDescent="0.25">
      <c r="A26" s="62" t="s">
        <v>169</v>
      </c>
      <c r="B26" s="59" t="s">
        <v>168</v>
      </c>
      <c r="C26" s="411">
        <v>0</v>
      </c>
      <c r="D26" s="411">
        <v>0</v>
      </c>
      <c r="E26" s="412">
        <f t="shared" si="2"/>
        <v>0</v>
      </c>
      <c r="F26" s="412">
        <f t="shared" si="3"/>
        <v>0</v>
      </c>
      <c r="G26" s="411">
        <v>0</v>
      </c>
      <c r="H26" s="411">
        <v>0</v>
      </c>
      <c r="I26" s="411" t="s">
        <v>437</v>
      </c>
      <c r="J26" s="411">
        <v>0</v>
      </c>
      <c r="K26" s="411" t="s">
        <v>437</v>
      </c>
      <c r="L26" s="411">
        <v>0</v>
      </c>
      <c r="M26" s="412" t="s">
        <v>437</v>
      </c>
      <c r="N26" s="411">
        <v>0</v>
      </c>
      <c r="O26" s="412" t="s">
        <v>437</v>
      </c>
      <c r="P26" s="411">
        <v>0</v>
      </c>
      <c r="Q26" s="412" t="s">
        <v>437</v>
      </c>
      <c r="R26" s="411">
        <v>0</v>
      </c>
      <c r="S26" s="412" t="s">
        <v>437</v>
      </c>
      <c r="T26" s="411">
        <v>0</v>
      </c>
      <c r="U26" s="412" t="s">
        <v>437</v>
      </c>
      <c r="V26" s="411">
        <v>0</v>
      </c>
      <c r="W26" s="390" t="s">
        <v>437</v>
      </c>
      <c r="X26" s="411">
        <v>0</v>
      </c>
      <c r="Y26" s="412" t="s">
        <v>437</v>
      </c>
      <c r="Z26" s="411">
        <v>0</v>
      </c>
      <c r="AA26" s="412" t="s">
        <v>437</v>
      </c>
      <c r="AB26" s="411">
        <v>0</v>
      </c>
      <c r="AC26" s="412" t="s">
        <v>437</v>
      </c>
      <c r="AD26" s="411">
        <v>0</v>
      </c>
      <c r="AE26" s="412" t="s">
        <v>437</v>
      </c>
      <c r="AF26" s="411">
        <f t="shared" si="4"/>
        <v>0</v>
      </c>
      <c r="AG26" s="411">
        <f t="shared" ref="AG26:AG64" si="5">SUM(J26,N26,R26,V26,Z26)</f>
        <v>0</v>
      </c>
    </row>
    <row r="27" spans="1:36" ht="31.5" x14ac:dyDescent="0.25">
      <c r="A27" s="62" t="s">
        <v>167</v>
      </c>
      <c r="B27" s="404" t="s">
        <v>315</v>
      </c>
      <c r="C27" s="409">
        <v>0</v>
      </c>
      <c r="D27" s="409">
        <f>'1. паспорт местоположение'!C44</f>
        <v>1.4370048</v>
      </c>
      <c r="E27" s="409">
        <v>0</v>
      </c>
      <c r="F27" s="409">
        <f>D27</f>
        <v>1.4370048</v>
      </c>
      <c r="G27" s="409">
        <v>0</v>
      </c>
      <c r="H27" s="409">
        <v>0</v>
      </c>
      <c r="I27" s="409" t="s">
        <v>437</v>
      </c>
      <c r="J27" s="409">
        <v>0</v>
      </c>
      <c r="K27" s="409" t="s">
        <v>437</v>
      </c>
      <c r="L27" s="413">
        <v>0</v>
      </c>
      <c r="M27" s="410" t="s">
        <v>437</v>
      </c>
      <c r="N27" s="413">
        <v>0</v>
      </c>
      <c r="O27" s="410" t="s">
        <v>437</v>
      </c>
      <c r="P27" s="409">
        <v>0</v>
      </c>
      <c r="Q27" s="410" t="s">
        <v>437</v>
      </c>
      <c r="R27" s="409">
        <v>0</v>
      </c>
      <c r="S27" s="410" t="s">
        <v>437</v>
      </c>
      <c r="T27" s="409">
        <v>0</v>
      </c>
      <c r="U27" s="410" t="s">
        <v>437</v>
      </c>
      <c r="V27" s="409">
        <f>D27</f>
        <v>1.4370048</v>
      </c>
      <c r="W27" s="403">
        <v>4</v>
      </c>
      <c r="X27" s="409">
        <v>0</v>
      </c>
      <c r="Y27" s="410" t="s">
        <v>437</v>
      </c>
      <c r="Z27" s="409">
        <v>0</v>
      </c>
      <c r="AA27" s="410" t="s">
        <v>437</v>
      </c>
      <c r="AB27" s="409">
        <v>0</v>
      </c>
      <c r="AC27" s="410" t="s">
        <v>437</v>
      </c>
      <c r="AD27" s="409">
        <v>0</v>
      </c>
      <c r="AE27" s="410" t="s">
        <v>437</v>
      </c>
      <c r="AF27" s="409">
        <f>SUM(H27,L27,P27,T27,X27)</f>
        <v>0</v>
      </c>
      <c r="AG27" s="409">
        <f t="shared" si="5"/>
        <v>1.4370048</v>
      </c>
    </row>
    <row r="28" spans="1:36" x14ac:dyDescent="0.25">
      <c r="A28" s="62" t="s">
        <v>166</v>
      </c>
      <c r="B28" s="59" t="s">
        <v>165</v>
      </c>
      <c r="C28" s="411">
        <v>0</v>
      </c>
      <c r="D28" s="411">
        <v>0</v>
      </c>
      <c r="E28" s="411">
        <v>0</v>
      </c>
      <c r="F28" s="411">
        <v>0</v>
      </c>
      <c r="G28" s="411">
        <v>0</v>
      </c>
      <c r="H28" s="411">
        <v>0</v>
      </c>
      <c r="I28" s="411" t="s">
        <v>437</v>
      </c>
      <c r="J28" s="411">
        <v>0</v>
      </c>
      <c r="K28" s="411" t="s">
        <v>437</v>
      </c>
      <c r="L28" s="411">
        <v>0</v>
      </c>
      <c r="M28" s="412" t="s">
        <v>437</v>
      </c>
      <c r="N28" s="411">
        <v>0</v>
      </c>
      <c r="O28" s="412" t="s">
        <v>437</v>
      </c>
      <c r="P28" s="411">
        <v>0</v>
      </c>
      <c r="Q28" s="412" t="s">
        <v>437</v>
      </c>
      <c r="R28" s="411">
        <v>0</v>
      </c>
      <c r="S28" s="412" t="s">
        <v>437</v>
      </c>
      <c r="T28" s="411">
        <v>0</v>
      </c>
      <c r="U28" s="412" t="s">
        <v>437</v>
      </c>
      <c r="V28" s="411">
        <v>0</v>
      </c>
      <c r="W28" s="390" t="s">
        <v>437</v>
      </c>
      <c r="X28" s="411">
        <v>0</v>
      </c>
      <c r="Y28" s="412" t="s">
        <v>437</v>
      </c>
      <c r="Z28" s="411">
        <v>0</v>
      </c>
      <c r="AA28" s="412" t="s">
        <v>437</v>
      </c>
      <c r="AB28" s="411">
        <v>0</v>
      </c>
      <c r="AC28" s="412" t="s">
        <v>437</v>
      </c>
      <c r="AD28" s="411">
        <v>0</v>
      </c>
      <c r="AE28" s="412" t="s">
        <v>437</v>
      </c>
      <c r="AF28" s="411">
        <f t="shared" si="4"/>
        <v>0</v>
      </c>
      <c r="AG28" s="411">
        <f t="shared" si="5"/>
        <v>0</v>
      </c>
    </row>
    <row r="29" spans="1:36" x14ac:dyDescent="0.25">
      <c r="A29" s="62" t="s">
        <v>164</v>
      </c>
      <c r="B29" s="59" t="s">
        <v>163</v>
      </c>
      <c r="C29" s="411">
        <v>0</v>
      </c>
      <c r="D29" s="411">
        <v>0</v>
      </c>
      <c r="E29" s="411">
        <v>0</v>
      </c>
      <c r="F29" s="411">
        <v>0</v>
      </c>
      <c r="G29" s="411">
        <v>0</v>
      </c>
      <c r="H29" s="411">
        <v>0</v>
      </c>
      <c r="I29" s="411" t="s">
        <v>437</v>
      </c>
      <c r="J29" s="411">
        <v>0</v>
      </c>
      <c r="K29" s="411" t="s">
        <v>437</v>
      </c>
      <c r="L29" s="411">
        <v>0</v>
      </c>
      <c r="M29" s="412" t="s">
        <v>437</v>
      </c>
      <c r="N29" s="411">
        <v>0</v>
      </c>
      <c r="O29" s="412" t="s">
        <v>437</v>
      </c>
      <c r="P29" s="411">
        <v>0</v>
      </c>
      <c r="Q29" s="412" t="s">
        <v>437</v>
      </c>
      <c r="R29" s="411">
        <v>0</v>
      </c>
      <c r="S29" s="412" t="s">
        <v>437</v>
      </c>
      <c r="T29" s="411">
        <v>0</v>
      </c>
      <c r="U29" s="412" t="s">
        <v>437</v>
      </c>
      <c r="V29" s="411">
        <v>0</v>
      </c>
      <c r="W29" s="390" t="s">
        <v>437</v>
      </c>
      <c r="X29" s="411">
        <v>0</v>
      </c>
      <c r="Y29" s="412" t="s">
        <v>437</v>
      </c>
      <c r="Z29" s="411">
        <v>0</v>
      </c>
      <c r="AA29" s="412" t="s">
        <v>437</v>
      </c>
      <c r="AB29" s="411">
        <v>0</v>
      </c>
      <c r="AC29" s="412" t="s">
        <v>437</v>
      </c>
      <c r="AD29" s="411">
        <v>0</v>
      </c>
      <c r="AE29" s="412" t="s">
        <v>437</v>
      </c>
      <c r="AF29" s="411">
        <f t="shared" si="4"/>
        <v>0</v>
      </c>
      <c r="AG29" s="411" t="s">
        <v>437</v>
      </c>
    </row>
    <row r="30" spans="1:36" ht="47.25" x14ac:dyDescent="0.25">
      <c r="A30" s="65" t="s">
        <v>57</v>
      </c>
      <c r="B30" s="401" t="s">
        <v>593</v>
      </c>
      <c r="C30" s="409">
        <f>SUM(C31:C34)</f>
        <v>0</v>
      </c>
      <c r="D30" s="409">
        <f>SUM(D31:D34)</f>
        <v>1.1975040000000001</v>
      </c>
      <c r="E30" s="409">
        <f t="shared" ref="E30:J30" si="6">SUM(E31:E34)</f>
        <v>0</v>
      </c>
      <c r="F30" s="409">
        <f t="shared" ref="F30" si="7">SUM(F31:F34)</f>
        <v>1.1975040000000001</v>
      </c>
      <c r="G30" s="409">
        <f t="shared" si="6"/>
        <v>0</v>
      </c>
      <c r="H30" s="409">
        <f t="shared" si="6"/>
        <v>0</v>
      </c>
      <c r="I30" s="409" t="s">
        <v>437</v>
      </c>
      <c r="J30" s="409">
        <f t="shared" si="6"/>
        <v>0</v>
      </c>
      <c r="K30" s="409" t="str">
        <f>K33</f>
        <v>нд</v>
      </c>
      <c r="L30" s="409">
        <f t="shared" ref="L30:N30" si="8">SUM(L31:L34)</f>
        <v>0</v>
      </c>
      <c r="M30" s="410" t="s">
        <v>437</v>
      </c>
      <c r="N30" s="409">
        <f t="shared" si="8"/>
        <v>0</v>
      </c>
      <c r="O30" s="410" t="s">
        <v>437</v>
      </c>
      <c r="P30" s="409">
        <f t="shared" ref="P30" si="9">SUM(P31:P34)</f>
        <v>0</v>
      </c>
      <c r="Q30" s="410" t="s">
        <v>437</v>
      </c>
      <c r="R30" s="409">
        <f t="shared" ref="R30" si="10">SUM(R31:R34)</f>
        <v>0</v>
      </c>
      <c r="S30" s="410" t="s">
        <v>437</v>
      </c>
      <c r="T30" s="409">
        <f t="shared" ref="T30" si="11">SUM(T31:T34)</f>
        <v>0</v>
      </c>
      <c r="U30" s="410" t="s">
        <v>437</v>
      </c>
      <c r="V30" s="409">
        <f t="shared" ref="V30" si="12">SUM(V31:V34)</f>
        <v>1.1975040000000001</v>
      </c>
      <c r="W30" s="403">
        <f>W33</f>
        <v>4</v>
      </c>
      <c r="X30" s="409">
        <f t="shared" ref="X30" si="13">SUM(X31:X34)</f>
        <v>0</v>
      </c>
      <c r="Y30" s="410" t="s">
        <v>437</v>
      </c>
      <c r="Z30" s="409">
        <f t="shared" ref="Z30" si="14">SUM(Z31:Z34)</f>
        <v>0</v>
      </c>
      <c r="AA30" s="410" t="s">
        <v>437</v>
      </c>
      <c r="AB30" s="409">
        <f t="shared" ref="AB30" si="15">SUM(AB31:AB34)</f>
        <v>0</v>
      </c>
      <c r="AC30" s="410" t="s">
        <v>437</v>
      </c>
      <c r="AD30" s="409">
        <f t="shared" ref="AD30" si="16">SUM(AD31:AD34)</f>
        <v>0</v>
      </c>
      <c r="AE30" s="410" t="s">
        <v>437</v>
      </c>
      <c r="AF30" s="409">
        <f t="shared" ref="AF30" si="17">SUM(AF31:AF34)</f>
        <v>0</v>
      </c>
      <c r="AG30" s="410">
        <f t="shared" si="5"/>
        <v>1.1975040000000001</v>
      </c>
    </row>
    <row r="31" spans="1:36" x14ac:dyDescent="0.25">
      <c r="A31" s="65" t="s">
        <v>161</v>
      </c>
      <c r="B31" s="59" t="s">
        <v>160</v>
      </c>
      <c r="C31" s="411">
        <v>0</v>
      </c>
      <c r="D31" s="411">
        <v>0</v>
      </c>
      <c r="E31" s="412">
        <f t="shared" ref="E31:E64" si="18">SUM(G31,H31,L31,P31,T31,X31)</f>
        <v>0</v>
      </c>
      <c r="F31" s="412">
        <f t="shared" si="3"/>
        <v>0</v>
      </c>
      <c r="G31" s="411">
        <v>0</v>
      </c>
      <c r="H31" s="411">
        <v>0</v>
      </c>
      <c r="I31" s="411" t="s">
        <v>437</v>
      </c>
      <c r="J31" s="411">
        <v>0</v>
      </c>
      <c r="K31" s="411" t="s">
        <v>437</v>
      </c>
      <c r="L31" s="411">
        <v>0</v>
      </c>
      <c r="M31" s="412" t="s">
        <v>437</v>
      </c>
      <c r="N31" s="411">
        <v>0</v>
      </c>
      <c r="O31" s="412" t="s">
        <v>437</v>
      </c>
      <c r="P31" s="411">
        <v>0</v>
      </c>
      <c r="Q31" s="412" t="s">
        <v>437</v>
      </c>
      <c r="R31" s="411">
        <v>0</v>
      </c>
      <c r="S31" s="412" t="s">
        <v>437</v>
      </c>
      <c r="T31" s="411">
        <v>0</v>
      </c>
      <c r="U31" s="412" t="s">
        <v>437</v>
      </c>
      <c r="V31" s="411">
        <v>0</v>
      </c>
      <c r="W31" s="390" t="s">
        <v>437</v>
      </c>
      <c r="X31" s="411">
        <v>0</v>
      </c>
      <c r="Y31" s="412" t="s">
        <v>437</v>
      </c>
      <c r="Z31" s="411">
        <v>0</v>
      </c>
      <c r="AA31" s="412" t="s">
        <v>437</v>
      </c>
      <c r="AB31" s="411">
        <v>0</v>
      </c>
      <c r="AC31" s="412" t="s">
        <v>437</v>
      </c>
      <c r="AD31" s="411">
        <v>0</v>
      </c>
      <c r="AE31" s="412" t="s">
        <v>437</v>
      </c>
      <c r="AF31" s="411">
        <f t="shared" si="4"/>
        <v>0</v>
      </c>
      <c r="AG31" s="412">
        <f t="shared" si="5"/>
        <v>0</v>
      </c>
    </row>
    <row r="32" spans="1:36" ht="31.5" x14ac:dyDescent="0.25">
      <c r="A32" s="65" t="s">
        <v>159</v>
      </c>
      <c r="B32" s="59" t="s">
        <v>158</v>
      </c>
      <c r="C32" s="411">
        <v>0</v>
      </c>
      <c r="D32" s="411">
        <v>0</v>
      </c>
      <c r="E32" s="412">
        <f t="shared" si="18"/>
        <v>0</v>
      </c>
      <c r="F32" s="412">
        <f t="shared" si="3"/>
        <v>0</v>
      </c>
      <c r="G32" s="411">
        <v>0</v>
      </c>
      <c r="H32" s="411">
        <v>0</v>
      </c>
      <c r="I32" s="411" t="s">
        <v>437</v>
      </c>
      <c r="J32" s="411">
        <v>0</v>
      </c>
      <c r="K32" s="411" t="s">
        <v>437</v>
      </c>
      <c r="L32" s="411">
        <v>0</v>
      </c>
      <c r="M32" s="412" t="s">
        <v>437</v>
      </c>
      <c r="N32" s="411">
        <v>0</v>
      </c>
      <c r="O32" s="412" t="s">
        <v>437</v>
      </c>
      <c r="P32" s="411">
        <v>0</v>
      </c>
      <c r="Q32" s="412" t="s">
        <v>437</v>
      </c>
      <c r="R32" s="411">
        <v>0</v>
      </c>
      <c r="S32" s="412" t="s">
        <v>437</v>
      </c>
      <c r="T32" s="411">
        <v>0</v>
      </c>
      <c r="U32" s="412" t="s">
        <v>437</v>
      </c>
      <c r="V32" s="411">
        <v>0</v>
      </c>
      <c r="W32" s="390" t="s">
        <v>437</v>
      </c>
      <c r="X32" s="411">
        <v>0</v>
      </c>
      <c r="Y32" s="412" t="s">
        <v>437</v>
      </c>
      <c r="Z32" s="411">
        <v>0</v>
      </c>
      <c r="AA32" s="412" t="s">
        <v>437</v>
      </c>
      <c r="AB32" s="411">
        <v>0</v>
      </c>
      <c r="AC32" s="412" t="s">
        <v>437</v>
      </c>
      <c r="AD32" s="411">
        <v>0</v>
      </c>
      <c r="AE32" s="412" t="s">
        <v>437</v>
      </c>
      <c r="AF32" s="411">
        <f t="shared" si="4"/>
        <v>0</v>
      </c>
      <c r="AG32" s="412">
        <f t="shared" si="5"/>
        <v>0</v>
      </c>
    </row>
    <row r="33" spans="1:33" x14ac:dyDescent="0.25">
      <c r="A33" s="65" t="s">
        <v>157</v>
      </c>
      <c r="B33" s="404" t="s">
        <v>156</v>
      </c>
      <c r="C33" s="409">
        <v>0</v>
      </c>
      <c r="D33" s="409">
        <f>'1. паспорт местоположение'!C45</f>
        <v>1.1975040000000001</v>
      </c>
      <c r="E33" s="410">
        <v>0</v>
      </c>
      <c r="F33" s="410">
        <f>D33</f>
        <v>1.1975040000000001</v>
      </c>
      <c r="G33" s="409">
        <v>0</v>
      </c>
      <c r="H33" s="409">
        <f>C33</f>
        <v>0</v>
      </c>
      <c r="I33" s="409" t="s">
        <v>437</v>
      </c>
      <c r="J33" s="409">
        <v>0</v>
      </c>
      <c r="K33" s="409" t="s">
        <v>437</v>
      </c>
      <c r="L33" s="409">
        <v>0</v>
      </c>
      <c r="M33" s="410" t="s">
        <v>437</v>
      </c>
      <c r="N33" s="409">
        <v>0</v>
      </c>
      <c r="O33" s="410" t="s">
        <v>437</v>
      </c>
      <c r="P33" s="409">
        <v>0</v>
      </c>
      <c r="Q33" s="410" t="s">
        <v>437</v>
      </c>
      <c r="R33" s="409">
        <v>0</v>
      </c>
      <c r="S33" s="410" t="s">
        <v>437</v>
      </c>
      <c r="T33" s="409">
        <v>0</v>
      </c>
      <c r="U33" s="410" t="s">
        <v>437</v>
      </c>
      <c r="V33" s="409">
        <f>D33</f>
        <v>1.1975040000000001</v>
      </c>
      <c r="W33" s="403">
        <v>4</v>
      </c>
      <c r="X33" s="409">
        <v>0</v>
      </c>
      <c r="Y33" s="410" t="s">
        <v>437</v>
      </c>
      <c r="Z33" s="409">
        <v>0</v>
      </c>
      <c r="AA33" s="410" t="s">
        <v>437</v>
      </c>
      <c r="AB33" s="409">
        <v>0</v>
      </c>
      <c r="AC33" s="410" t="s">
        <v>437</v>
      </c>
      <c r="AD33" s="409">
        <v>0</v>
      </c>
      <c r="AE33" s="410" t="s">
        <v>437</v>
      </c>
      <c r="AF33" s="409">
        <f t="shared" si="4"/>
        <v>0</v>
      </c>
      <c r="AG33" s="410">
        <f t="shared" si="5"/>
        <v>1.1975040000000001</v>
      </c>
    </row>
    <row r="34" spans="1:33" x14ac:dyDescent="0.25">
      <c r="A34" s="65" t="s">
        <v>155</v>
      </c>
      <c r="B34" s="59" t="s">
        <v>154</v>
      </c>
      <c r="C34" s="411">
        <v>0</v>
      </c>
      <c r="D34" s="411">
        <v>0</v>
      </c>
      <c r="E34" s="412">
        <f t="shared" si="18"/>
        <v>0</v>
      </c>
      <c r="F34" s="412">
        <f t="shared" si="3"/>
        <v>0</v>
      </c>
      <c r="G34" s="411">
        <v>0</v>
      </c>
      <c r="H34" s="411">
        <v>0</v>
      </c>
      <c r="I34" s="411" t="s">
        <v>437</v>
      </c>
      <c r="J34" s="411">
        <v>0</v>
      </c>
      <c r="K34" s="411" t="s">
        <v>437</v>
      </c>
      <c r="L34" s="411">
        <v>0</v>
      </c>
      <c r="M34" s="412" t="s">
        <v>437</v>
      </c>
      <c r="N34" s="411">
        <v>0</v>
      </c>
      <c r="O34" s="412" t="s">
        <v>437</v>
      </c>
      <c r="P34" s="411">
        <v>0</v>
      </c>
      <c r="Q34" s="412" t="s">
        <v>437</v>
      </c>
      <c r="R34" s="411">
        <v>0</v>
      </c>
      <c r="S34" s="412" t="s">
        <v>437</v>
      </c>
      <c r="T34" s="411">
        <v>0</v>
      </c>
      <c r="U34" s="412" t="s">
        <v>437</v>
      </c>
      <c r="V34" s="411">
        <v>0</v>
      </c>
      <c r="W34" s="390" t="s">
        <v>437</v>
      </c>
      <c r="X34" s="411">
        <v>0</v>
      </c>
      <c r="Y34" s="412" t="s">
        <v>437</v>
      </c>
      <c r="Z34" s="411">
        <v>0</v>
      </c>
      <c r="AA34" s="412" t="s">
        <v>437</v>
      </c>
      <c r="AB34" s="411">
        <v>0</v>
      </c>
      <c r="AC34" s="412" t="s">
        <v>437</v>
      </c>
      <c r="AD34" s="411">
        <v>0</v>
      </c>
      <c r="AE34" s="412" t="s">
        <v>437</v>
      </c>
      <c r="AF34" s="411">
        <f t="shared" si="4"/>
        <v>0</v>
      </c>
      <c r="AG34" s="412">
        <f t="shared" si="5"/>
        <v>0</v>
      </c>
    </row>
    <row r="35" spans="1:33" ht="31.5" x14ac:dyDescent="0.25">
      <c r="A35" s="65" t="s">
        <v>56</v>
      </c>
      <c r="B35" s="392" t="s">
        <v>153</v>
      </c>
      <c r="C35" s="412"/>
      <c r="D35" s="412"/>
      <c r="E35" s="412"/>
      <c r="F35" s="412"/>
      <c r="G35" s="412"/>
      <c r="H35" s="412"/>
      <c r="I35" s="412"/>
      <c r="J35" s="412"/>
      <c r="K35" s="412"/>
      <c r="L35" s="412"/>
      <c r="M35" s="412"/>
      <c r="N35" s="412"/>
      <c r="O35" s="412"/>
      <c r="P35" s="412"/>
      <c r="Q35" s="412"/>
      <c r="R35" s="412"/>
      <c r="S35" s="412"/>
      <c r="T35" s="412"/>
      <c r="U35" s="412"/>
      <c r="V35" s="412"/>
      <c r="W35" s="390"/>
      <c r="X35" s="412"/>
      <c r="Y35" s="412"/>
      <c r="Z35" s="412"/>
      <c r="AA35" s="412"/>
      <c r="AB35" s="412"/>
      <c r="AC35" s="412"/>
      <c r="AD35" s="412"/>
      <c r="AE35" s="412"/>
      <c r="AF35" s="412"/>
      <c r="AG35" s="412"/>
    </row>
    <row r="36" spans="1:33" ht="31.5" x14ac:dyDescent="0.25">
      <c r="A36" s="62" t="s">
        <v>152</v>
      </c>
      <c r="B36" s="386" t="s">
        <v>151</v>
      </c>
      <c r="C36" s="387">
        <v>0</v>
      </c>
      <c r="D36" s="387">
        <v>0</v>
      </c>
      <c r="E36" s="390">
        <f t="shared" si="18"/>
        <v>0</v>
      </c>
      <c r="F36" s="390">
        <f t="shared" si="3"/>
        <v>0</v>
      </c>
      <c r="G36" s="387">
        <v>0</v>
      </c>
      <c r="H36" s="387">
        <v>0</v>
      </c>
      <c r="I36" s="387" t="s">
        <v>437</v>
      </c>
      <c r="J36" s="387">
        <v>0</v>
      </c>
      <c r="K36" s="387" t="s">
        <v>437</v>
      </c>
      <c r="L36" s="387">
        <v>0</v>
      </c>
      <c r="M36" s="390" t="s">
        <v>437</v>
      </c>
      <c r="N36" s="387">
        <v>0</v>
      </c>
      <c r="O36" s="390" t="s">
        <v>437</v>
      </c>
      <c r="P36" s="387">
        <v>0</v>
      </c>
      <c r="Q36" s="390" t="s">
        <v>437</v>
      </c>
      <c r="R36" s="387">
        <v>0</v>
      </c>
      <c r="S36" s="390" t="s">
        <v>437</v>
      </c>
      <c r="T36" s="387">
        <v>0</v>
      </c>
      <c r="U36" s="390" t="s">
        <v>437</v>
      </c>
      <c r="V36" s="387">
        <v>0</v>
      </c>
      <c r="W36" s="390" t="s">
        <v>437</v>
      </c>
      <c r="X36" s="387">
        <v>0</v>
      </c>
      <c r="Y36" s="390" t="s">
        <v>437</v>
      </c>
      <c r="Z36" s="387">
        <v>0</v>
      </c>
      <c r="AA36" s="390" t="s">
        <v>437</v>
      </c>
      <c r="AB36" s="387">
        <v>0</v>
      </c>
      <c r="AC36" s="390" t="s">
        <v>437</v>
      </c>
      <c r="AD36" s="387">
        <v>0</v>
      </c>
      <c r="AE36" s="390" t="s">
        <v>437</v>
      </c>
      <c r="AF36" s="387">
        <f t="shared" si="4"/>
        <v>0</v>
      </c>
      <c r="AG36" s="390">
        <f t="shared" si="5"/>
        <v>0</v>
      </c>
    </row>
    <row r="37" spans="1:33" x14ac:dyDescent="0.25">
      <c r="A37" s="62" t="s">
        <v>150</v>
      </c>
      <c r="B37" s="386" t="s">
        <v>140</v>
      </c>
      <c r="C37" s="387">
        <v>0</v>
      </c>
      <c r="D37" s="387">
        <v>0</v>
      </c>
      <c r="E37" s="390">
        <f t="shared" si="18"/>
        <v>0</v>
      </c>
      <c r="F37" s="390">
        <f t="shared" si="3"/>
        <v>0</v>
      </c>
      <c r="G37" s="387">
        <v>0</v>
      </c>
      <c r="H37" s="387">
        <v>0</v>
      </c>
      <c r="I37" s="387" t="s">
        <v>437</v>
      </c>
      <c r="J37" s="387">
        <v>0</v>
      </c>
      <c r="K37" s="387" t="s">
        <v>437</v>
      </c>
      <c r="L37" s="387">
        <v>0</v>
      </c>
      <c r="M37" s="390" t="s">
        <v>437</v>
      </c>
      <c r="N37" s="387">
        <v>0</v>
      </c>
      <c r="O37" s="390" t="s">
        <v>437</v>
      </c>
      <c r="P37" s="387">
        <v>0</v>
      </c>
      <c r="Q37" s="390" t="s">
        <v>437</v>
      </c>
      <c r="R37" s="387">
        <v>0</v>
      </c>
      <c r="S37" s="390" t="s">
        <v>437</v>
      </c>
      <c r="T37" s="387">
        <v>0</v>
      </c>
      <c r="U37" s="390" t="s">
        <v>437</v>
      </c>
      <c r="V37" s="387">
        <v>0</v>
      </c>
      <c r="W37" s="390" t="s">
        <v>437</v>
      </c>
      <c r="X37" s="387">
        <v>0</v>
      </c>
      <c r="Y37" s="390" t="s">
        <v>437</v>
      </c>
      <c r="Z37" s="387">
        <v>0</v>
      </c>
      <c r="AA37" s="390" t="s">
        <v>437</v>
      </c>
      <c r="AB37" s="387">
        <v>0</v>
      </c>
      <c r="AC37" s="390" t="s">
        <v>437</v>
      </c>
      <c r="AD37" s="387">
        <v>0</v>
      </c>
      <c r="AE37" s="390" t="s">
        <v>437</v>
      </c>
      <c r="AF37" s="387">
        <f t="shared" si="4"/>
        <v>0</v>
      </c>
      <c r="AG37" s="390">
        <f t="shared" si="5"/>
        <v>0</v>
      </c>
    </row>
    <row r="38" spans="1:33" x14ac:dyDescent="0.25">
      <c r="A38" s="62" t="s">
        <v>149</v>
      </c>
      <c r="B38" s="386" t="s">
        <v>138</v>
      </c>
      <c r="C38" s="387">
        <v>0</v>
      </c>
      <c r="D38" s="387">
        <v>0</v>
      </c>
      <c r="E38" s="390">
        <f t="shared" si="18"/>
        <v>0</v>
      </c>
      <c r="F38" s="390">
        <f t="shared" si="3"/>
        <v>0</v>
      </c>
      <c r="G38" s="387">
        <v>0</v>
      </c>
      <c r="H38" s="387">
        <v>0</v>
      </c>
      <c r="I38" s="387" t="s">
        <v>437</v>
      </c>
      <c r="J38" s="387">
        <v>0</v>
      </c>
      <c r="K38" s="387" t="s">
        <v>437</v>
      </c>
      <c r="L38" s="387">
        <v>0</v>
      </c>
      <c r="M38" s="390" t="s">
        <v>437</v>
      </c>
      <c r="N38" s="387">
        <v>0</v>
      </c>
      <c r="O38" s="390" t="s">
        <v>437</v>
      </c>
      <c r="P38" s="387">
        <v>0</v>
      </c>
      <c r="Q38" s="390" t="s">
        <v>437</v>
      </c>
      <c r="R38" s="387">
        <v>0</v>
      </c>
      <c r="S38" s="390" t="s">
        <v>437</v>
      </c>
      <c r="T38" s="387">
        <v>0</v>
      </c>
      <c r="U38" s="390" t="s">
        <v>437</v>
      </c>
      <c r="V38" s="387">
        <v>0</v>
      </c>
      <c r="W38" s="390" t="s">
        <v>437</v>
      </c>
      <c r="X38" s="387">
        <v>0</v>
      </c>
      <c r="Y38" s="390" t="s">
        <v>437</v>
      </c>
      <c r="Z38" s="387">
        <v>0</v>
      </c>
      <c r="AA38" s="390" t="s">
        <v>437</v>
      </c>
      <c r="AB38" s="387">
        <v>0</v>
      </c>
      <c r="AC38" s="390" t="s">
        <v>437</v>
      </c>
      <c r="AD38" s="387">
        <v>0</v>
      </c>
      <c r="AE38" s="390" t="s">
        <v>437</v>
      </c>
      <c r="AF38" s="387">
        <f t="shared" si="4"/>
        <v>0</v>
      </c>
      <c r="AG38" s="390">
        <f t="shared" si="5"/>
        <v>0</v>
      </c>
    </row>
    <row r="39" spans="1:33" ht="31.5" x14ac:dyDescent="0.25">
      <c r="A39" s="62" t="s">
        <v>148</v>
      </c>
      <c r="B39" s="59" t="s">
        <v>136</v>
      </c>
      <c r="C39" s="387">
        <v>0</v>
      </c>
      <c r="D39" s="387">
        <v>0</v>
      </c>
      <c r="E39" s="390">
        <f t="shared" si="18"/>
        <v>0</v>
      </c>
      <c r="F39" s="390">
        <f t="shared" si="3"/>
        <v>0</v>
      </c>
      <c r="G39" s="387">
        <v>0</v>
      </c>
      <c r="H39" s="387">
        <v>0</v>
      </c>
      <c r="I39" s="387" t="s">
        <v>437</v>
      </c>
      <c r="J39" s="387">
        <v>0</v>
      </c>
      <c r="K39" s="387" t="s">
        <v>437</v>
      </c>
      <c r="L39" s="387">
        <v>0</v>
      </c>
      <c r="M39" s="390" t="s">
        <v>437</v>
      </c>
      <c r="N39" s="387">
        <v>0</v>
      </c>
      <c r="O39" s="390" t="s">
        <v>437</v>
      </c>
      <c r="P39" s="387">
        <v>0</v>
      </c>
      <c r="Q39" s="390" t="s">
        <v>437</v>
      </c>
      <c r="R39" s="387">
        <v>0</v>
      </c>
      <c r="S39" s="390" t="s">
        <v>437</v>
      </c>
      <c r="T39" s="387">
        <v>0</v>
      </c>
      <c r="U39" s="390" t="s">
        <v>437</v>
      </c>
      <c r="V39" s="387">
        <v>0</v>
      </c>
      <c r="W39" s="390" t="s">
        <v>437</v>
      </c>
      <c r="X39" s="387">
        <v>0</v>
      </c>
      <c r="Y39" s="390" t="s">
        <v>437</v>
      </c>
      <c r="Z39" s="387">
        <v>0</v>
      </c>
      <c r="AA39" s="390" t="s">
        <v>437</v>
      </c>
      <c r="AB39" s="387">
        <v>0</v>
      </c>
      <c r="AC39" s="390" t="s">
        <v>437</v>
      </c>
      <c r="AD39" s="387">
        <v>0</v>
      </c>
      <c r="AE39" s="390" t="s">
        <v>437</v>
      </c>
      <c r="AF39" s="387">
        <f t="shared" si="4"/>
        <v>0</v>
      </c>
      <c r="AG39" s="390">
        <f t="shared" si="5"/>
        <v>0</v>
      </c>
    </row>
    <row r="40" spans="1:33" ht="31.5" x14ac:dyDescent="0.25">
      <c r="A40" s="62" t="s">
        <v>147</v>
      </c>
      <c r="B40" s="59" t="s">
        <v>134</v>
      </c>
      <c r="C40" s="387">
        <v>0</v>
      </c>
      <c r="D40" s="387">
        <v>0</v>
      </c>
      <c r="E40" s="390">
        <f t="shared" si="18"/>
        <v>0</v>
      </c>
      <c r="F40" s="390">
        <f t="shared" si="3"/>
        <v>0</v>
      </c>
      <c r="G40" s="387">
        <v>0</v>
      </c>
      <c r="H40" s="387">
        <v>0</v>
      </c>
      <c r="I40" s="387" t="s">
        <v>437</v>
      </c>
      <c r="J40" s="387">
        <v>0</v>
      </c>
      <c r="K40" s="387" t="s">
        <v>437</v>
      </c>
      <c r="L40" s="387">
        <v>0</v>
      </c>
      <c r="M40" s="390" t="s">
        <v>437</v>
      </c>
      <c r="N40" s="387">
        <v>0</v>
      </c>
      <c r="O40" s="390" t="s">
        <v>437</v>
      </c>
      <c r="P40" s="387">
        <v>0</v>
      </c>
      <c r="Q40" s="390" t="s">
        <v>437</v>
      </c>
      <c r="R40" s="387">
        <v>0</v>
      </c>
      <c r="S40" s="390" t="s">
        <v>437</v>
      </c>
      <c r="T40" s="387">
        <v>0</v>
      </c>
      <c r="U40" s="390" t="s">
        <v>437</v>
      </c>
      <c r="V40" s="387">
        <v>0</v>
      </c>
      <c r="W40" s="390" t="s">
        <v>437</v>
      </c>
      <c r="X40" s="387">
        <v>0</v>
      </c>
      <c r="Y40" s="390" t="s">
        <v>437</v>
      </c>
      <c r="Z40" s="387">
        <v>0</v>
      </c>
      <c r="AA40" s="390" t="s">
        <v>437</v>
      </c>
      <c r="AB40" s="387">
        <v>0</v>
      </c>
      <c r="AC40" s="390" t="s">
        <v>437</v>
      </c>
      <c r="AD40" s="387">
        <v>0</v>
      </c>
      <c r="AE40" s="390" t="s">
        <v>437</v>
      </c>
      <c r="AF40" s="387">
        <f t="shared" si="4"/>
        <v>0</v>
      </c>
      <c r="AG40" s="390">
        <f t="shared" si="5"/>
        <v>0</v>
      </c>
    </row>
    <row r="41" spans="1:33" x14ac:dyDescent="0.25">
      <c r="A41" s="62" t="s">
        <v>146</v>
      </c>
      <c r="B41" s="59" t="s">
        <v>132</v>
      </c>
      <c r="C41" s="387">
        <v>0</v>
      </c>
      <c r="D41" s="387">
        <v>0</v>
      </c>
      <c r="E41" s="390">
        <f t="shared" si="18"/>
        <v>0</v>
      </c>
      <c r="F41" s="390">
        <f t="shared" si="3"/>
        <v>0</v>
      </c>
      <c r="G41" s="387">
        <v>0</v>
      </c>
      <c r="H41" s="387">
        <v>0</v>
      </c>
      <c r="I41" s="387" t="s">
        <v>437</v>
      </c>
      <c r="J41" s="387">
        <v>0</v>
      </c>
      <c r="K41" s="387" t="s">
        <v>437</v>
      </c>
      <c r="L41" s="387">
        <v>0</v>
      </c>
      <c r="M41" s="390" t="s">
        <v>437</v>
      </c>
      <c r="N41" s="387">
        <v>0</v>
      </c>
      <c r="O41" s="390" t="s">
        <v>437</v>
      </c>
      <c r="P41" s="387">
        <v>0</v>
      </c>
      <c r="Q41" s="390" t="s">
        <v>437</v>
      </c>
      <c r="R41" s="387">
        <v>0</v>
      </c>
      <c r="S41" s="390" t="s">
        <v>437</v>
      </c>
      <c r="T41" s="387">
        <v>0</v>
      </c>
      <c r="U41" s="390" t="s">
        <v>437</v>
      </c>
      <c r="V41" s="387">
        <v>0</v>
      </c>
      <c r="W41" s="390" t="s">
        <v>437</v>
      </c>
      <c r="X41" s="387">
        <v>0</v>
      </c>
      <c r="Y41" s="390" t="s">
        <v>437</v>
      </c>
      <c r="Z41" s="387">
        <v>0</v>
      </c>
      <c r="AA41" s="390" t="s">
        <v>437</v>
      </c>
      <c r="AB41" s="387">
        <v>0</v>
      </c>
      <c r="AC41" s="390" t="s">
        <v>437</v>
      </c>
      <c r="AD41" s="387">
        <v>0</v>
      </c>
      <c r="AE41" s="390" t="s">
        <v>437</v>
      </c>
      <c r="AF41" s="387">
        <f t="shared" si="4"/>
        <v>0</v>
      </c>
      <c r="AG41" s="390">
        <f t="shared" si="5"/>
        <v>0</v>
      </c>
    </row>
    <row r="42" spans="1:33" x14ac:dyDescent="0.25">
      <c r="A42" s="62" t="s">
        <v>145</v>
      </c>
      <c r="B42" s="386" t="s">
        <v>594</v>
      </c>
      <c r="C42" s="387">
        <v>0</v>
      </c>
      <c r="D42" s="387">
        <v>0</v>
      </c>
      <c r="E42" s="390">
        <f t="shared" si="18"/>
        <v>0</v>
      </c>
      <c r="F42" s="390">
        <f t="shared" si="3"/>
        <v>0</v>
      </c>
      <c r="G42" s="387">
        <v>0</v>
      </c>
      <c r="H42" s="387">
        <v>0</v>
      </c>
      <c r="I42" s="387" t="s">
        <v>437</v>
      </c>
      <c r="J42" s="387">
        <v>0</v>
      </c>
      <c r="K42" s="387" t="s">
        <v>437</v>
      </c>
      <c r="L42" s="387">
        <v>0</v>
      </c>
      <c r="M42" s="390" t="s">
        <v>437</v>
      </c>
      <c r="N42" s="387">
        <v>0</v>
      </c>
      <c r="O42" s="390" t="s">
        <v>437</v>
      </c>
      <c r="P42" s="387">
        <v>0</v>
      </c>
      <c r="Q42" s="390" t="s">
        <v>437</v>
      </c>
      <c r="R42" s="387">
        <v>0</v>
      </c>
      <c r="S42" s="390" t="s">
        <v>437</v>
      </c>
      <c r="T42" s="387">
        <v>0</v>
      </c>
      <c r="U42" s="390" t="s">
        <v>437</v>
      </c>
      <c r="V42" s="387">
        <v>0</v>
      </c>
      <c r="W42" s="390" t="s">
        <v>437</v>
      </c>
      <c r="X42" s="387">
        <v>0</v>
      </c>
      <c r="Y42" s="390" t="s">
        <v>437</v>
      </c>
      <c r="Z42" s="387">
        <v>0</v>
      </c>
      <c r="AA42" s="390" t="s">
        <v>437</v>
      </c>
      <c r="AB42" s="387">
        <v>0</v>
      </c>
      <c r="AC42" s="390" t="s">
        <v>437</v>
      </c>
      <c r="AD42" s="387">
        <v>0</v>
      </c>
      <c r="AE42" s="390" t="s">
        <v>437</v>
      </c>
      <c r="AF42" s="387">
        <f t="shared" si="4"/>
        <v>0</v>
      </c>
      <c r="AG42" s="390">
        <f t="shared" si="5"/>
        <v>0</v>
      </c>
    </row>
    <row r="43" spans="1:33" x14ac:dyDescent="0.25">
      <c r="A43" s="65" t="s">
        <v>55</v>
      </c>
      <c r="B43" s="401" t="s">
        <v>144</v>
      </c>
      <c r="C43" s="410"/>
      <c r="D43" s="410"/>
      <c r="E43" s="410"/>
      <c r="F43" s="410"/>
      <c r="G43" s="410"/>
      <c r="H43" s="410"/>
      <c r="I43" s="410"/>
      <c r="J43" s="410"/>
      <c r="K43" s="410"/>
      <c r="L43" s="410"/>
      <c r="M43" s="410"/>
      <c r="N43" s="410"/>
      <c r="O43" s="410"/>
      <c r="P43" s="410"/>
      <c r="Q43" s="410"/>
      <c r="R43" s="410"/>
      <c r="S43" s="410"/>
      <c r="T43" s="410"/>
      <c r="U43" s="410"/>
      <c r="V43" s="410"/>
      <c r="W43" s="403"/>
      <c r="X43" s="410"/>
      <c r="Y43" s="410"/>
      <c r="Z43" s="410"/>
      <c r="AA43" s="410"/>
      <c r="AB43" s="410"/>
      <c r="AC43" s="410"/>
      <c r="AD43" s="410"/>
      <c r="AE43" s="410"/>
      <c r="AF43" s="410"/>
      <c r="AG43" s="410"/>
    </row>
    <row r="44" spans="1:33" x14ac:dyDescent="0.25">
      <c r="A44" s="62" t="s">
        <v>143</v>
      </c>
      <c r="B44" s="59" t="s">
        <v>142</v>
      </c>
      <c r="C44" s="387">
        <v>0</v>
      </c>
      <c r="D44" s="387">
        <v>0</v>
      </c>
      <c r="E44" s="390">
        <f t="shared" si="18"/>
        <v>0</v>
      </c>
      <c r="F44" s="390">
        <f t="shared" si="3"/>
        <v>0</v>
      </c>
      <c r="G44" s="387">
        <v>0</v>
      </c>
      <c r="H44" s="387">
        <v>0</v>
      </c>
      <c r="I44" s="390" t="s">
        <v>437</v>
      </c>
      <c r="J44" s="387">
        <v>0</v>
      </c>
      <c r="K44" s="387" t="s">
        <v>437</v>
      </c>
      <c r="L44" s="387">
        <v>0</v>
      </c>
      <c r="M44" s="390" t="s">
        <v>437</v>
      </c>
      <c r="N44" s="387">
        <v>0</v>
      </c>
      <c r="O44" s="390" t="s">
        <v>437</v>
      </c>
      <c r="P44" s="387">
        <v>0</v>
      </c>
      <c r="Q44" s="390" t="s">
        <v>437</v>
      </c>
      <c r="R44" s="387">
        <v>0</v>
      </c>
      <c r="S44" s="390" t="s">
        <v>437</v>
      </c>
      <c r="T44" s="387">
        <v>0</v>
      </c>
      <c r="U44" s="390" t="s">
        <v>437</v>
      </c>
      <c r="V44" s="387">
        <v>0</v>
      </c>
      <c r="W44" s="390" t="s">
        <v>437</v>
      </c>
      <c r="X44" s="387">
        <v>0</v>
      </c>
      <c r="Y44" s="390" t="s">
        <v>437</v>
      </c>
      <c r="Z44" s="387">
        <v>0</v>
      </c>
      <c r="AA44" s="390" t="s">
        <v>437</v>
      </c>
      <c r="AB44" s="387">
        <v>0</v>
      </c>
      <c r="AC44" s="390" t="s">
        <v>437</v>
      </c>
      <c r="AD44" s="387">
        <v>0</v>
      </c>
      <c r="AE44" s="390" t="s">
        <v>437</v>
      </c>
      <c r="AF44" s="387">
        <f t="shared" si="4"/>
        <v>0</v>
      </c>
      <c r="AG44" s="390">
        <f t="shared" si="5"/>
        <v>0</v>
      </c>
    </row>
    <row r="45" spans="1:33" x14ac:dyDescent="0.25">
      <c r="A45" s="62" t="s">
        <v>141</v>
      </c>
      <c r="B45" s="59" t="s">
        <v>140</v>
      </c>
      <c r="C45" s="387">
        <v>0</v>
      </c>
      <c r="D45" s="387">
        <v>0</v>
      </c>
      <c r="E45" s="390">
        <f t="shared" si="18"/>
        <v>0</v>
      </c>
      <c r="F45" s="390">
        <f t="shared" si="3"/>
        <v>0</v>
      </c>
      <c r="G45" s="387">
        <v>0</v>
      </c>
      <c r="H45" s="387">
        <v>0</v>
      </c>
      <c r="I45" s="390" t="s">
        <v>437</v>
      </c>
      <c r="J45" s="387">
        <v>0</v>
      </c>
      <c r="K45" s="387" t="s">
        <v>437</v>
      </c>
      <c r="L45" s="387">
        <v>0</v>
      </c>
      <c r="M45" s="390" t="s">
        <v>437</v>
      </c>
      <c r="N45" s="387">
        <v>0</v>
      </c>
      <c r="O45" s="390" t="s">
        <v>437</v>
      </c>
      <c r="P45" s="387">
        <v>0</v>
      </c>
      <c r="Q45" s="390" t="s">
        <v>437</v>
      </c>
      <c r="R45" s="387">
        <v>0</v>
      </c>
      <c r="S45" s="390" t="s">
        <v>437</v>
      </c>
      <c r="T45" s="387">
        <v>0</v>
      </c>
      <c r="U45" s="390" t="s">
        <v>437</v>
      </c>
      <c r="V45" s="387">
        <v>0</v>
      </c>
      <c r="W45" s="390" t="s">
        <v>437</v>
      </c>
      <c r="X45" s="387">
        <v>0</v>
      </c>
      <c r="Y45" s="390" t="s">
        <v>437</v>
      </c>
      <c r="Z45" s="387">
        <v>0</v>
      </c>
      <c r="AA45" s="390" t="s">
        <v>437</v>
      </c>
      <c r="AB45" s="387">
        <v>0</v>
      </c>
      <c r="AC45" s="390" t="s">
        <v>437</v>
      </c>
      <c r="AD45" s="387">
        <v>0</v>
      </c>
      <c r="AE45" s="390" t="s">
        <v>437</v>
      </c>
      <c r="AF45" s="387">
        <f t="shared" si="4"/>
        <v>0</v>
      </c>
      <c r="AG45" s="390">
        <f t="shared" si="5"/>
        <v>0</v>
      </c>
    </row>
    <row r="46" spans="1:33" x14ac:dyDescent="0.25">
      <c r="A46" s="62" t="s">
        <v>139</v>
      </c>
      <c r="B46" s="59" t="s">
        <v>138</v>
      </c>
      <c r="C46" s="387">
        <v>0</v>
      </c>
      <c r="D46" s="387">
        <v>0</v>
      </c>
      <c r="E46" s="390">
        <f t="shared" si="18"/>
        <v>0</v>
      </c>
      <c r="F46" s="390">
        <f t="shared" si="3"/>
        <v>0</v>
      </c>
      <c r="G46" s="387">
        <v>0</v>
      </c>
      <c r="H46" s="387">
        <v>0</v>
      </c>
      <c r="I46" s="390" t="s">
        <v>437</v>
      </c>
      <c r="J46" s="387">
        <v>0</v>
      </c>
      <c r="K46" s="387" t="s">
        <v>437</v>
      </c>
      <c r="L46" s="387">
        <v>0</v>
      </c>
      <c r="M46" s="390" t="s">
        <v>437</v>
      </c>
      <c r="N46" s="387">
        <v>0</v>
      </c>
      <c r="O46" s="390" t="s">
        <v>437</v>
      </c>
      <c r="P46" s="387">
        <v>0</v>
      </c>
      <c r="Q46" s="390" t="s">
        <v>437</v>
      </c>
      <c r="R46" s="387">
        <v>0</v>
      </c>
      <c r="S46" s="390" t="s">
        <v>437</v>
      </c>
      <c r="T46" s="387">
        <v>0</v>
      </c>
      <c r="U46" s="390" t="s">
        <v>437</v>
      </c>
      <c r="V46" s="387">
        <v>0</v>
      </c>
      <c r="W46" s="390" t="s">
        <v>437</v>
      </c>
      <c r="X46" s="387">
        <v>0</v>
      </c>
      <c r="Y46" s="390" t="s">
        <v>437</v>
      </c>
      <c r="Z46" s="387">
        <v>0</v>
      </c>
      <c r="AA46" s="390" t="s">
        <v>437</v>
      </c>
      <c r="AB46" s="387">
        <v>0</v>
      </c>
      <c r="AC46" s="390" t="s">
        <v>437</v>
      </c>
      <c r="AD46" s="387">
        <v>0</v>
      </c>
      <c r="AE46" s="390" t="s">
        <v>437</v>
      </c>
      <c r="AF46" s="387">
        <f t="shared" si="4"/>
        <v>0</v>
      </c>
      <c r="AG46" s="390">
        <f t="shared" si="5"/>
        <v>0</v>
      </c>
    </row>
    <row r="47" spans="1:33" ht="31.5" x14ac:dyDescent="0.25">
      <c r="A47" s="62" t="s">
        <v>137</v>
      </c>
      <c r="B47" s="59" t="s">
        <v>136</v>
      </c>
      <c r="C47" s="387">
        <v>0</v>
      </c>
      <c r="D47" s="387">
        <v>0</v>
      </c>
      <c r="E47" s="390">
        <f t="shared" si="18"/>
        <v>0</v>
      </c>
      <c r="F47" s="390">
        <f t="shared" si="3"/>
        <v>0</v>
      </c>
      <c r="G47" s="387">
        <v>0</v>
      </c>
      <c r="H47" s="387">
        <v>0</v>
      </c>
      <c r="I47" s="390" t="s">
        <v>437</v>
      </c>
      <c r="J47" s="387">
        <v>0</v>
      </c>
      <c r="K47" s="387" t="s">
        <v>437</v>
      </c>
      <c r="L47" s="387">
        <v>0</v>
      </c>
      <c r="M47" s="390" t="s">
        <v>437</v>
      </c>
      <c r="N47" s="387">
        <v>0</v>
      </c>
      <c r="O47" s="390" t="s">
        <v>437</v>
      </c>
      <c r="P47" s="387">
        <v>0</v>
      </c>
      <c r="Q47" s="390" t="s">
        <v>437</v>
      </c>
      <c r="R47" s="387">
        <v>0</v>
      </c>
      <c r="S47" s="390" t="s">
        <v>437</v>
      </c>
      <c r="T47" s="387">
        <v>0</v>
      </c>
      <c r="U47" s="390" t="s">
        <v>437</v>
      </c>
      <c r="V47" s="387">
        <v>0</v>
      </c>
      <c r="W47" s="390" t="s">
        <v>437</v>
      </c>
      <c r="X47" s="387">
        <v>0</v>
      </c>
      <c r="Y47" s="390" t="s">
        <v>437</v>
      </c>
      <c r="Z47" s="387">
        <v>0</v>
      </c>
      <c r="AA47" s="390" t="s">
        <v>437</v>
      </c>
      <c r="AB47" s="387">
        <v>0</v>
      </c>
      <c r="AC47" s="390" t="s">
        <v>437</v>
      </c>
      <c r="AD47" s="387">
        <v>0</v>
      </c>
      <c r="AE47" s="390" t="s">
        <v>437</v>
      </c>
      <c r="AF47" s="387">
        <f t="shared" si="4"/>
        <v>0</v>
      </c>
      <c r="AG47" s="390">
        <f t="shared" si="5"/>
        <v>0</v>
      </c>
    </row>
    <row r="48" spans="1:33" ht="31.5" x14ac:dyDescent="0.25">
      <c r="A48" s="62" t="s">
        <v>135</v>
      </c>
      <c r="B48" s="59" t="s">
        <v>134</v>
      </c>
      <c r="C48" s="387">
        <v>0</v>
      </c>
      <c r="D48" s="387">
        <v>0</v>
      </c>
      <c r="E48" s="390">
        <f t="shared" si="18"/>
        <v>0</v>
      </c>
      <c r="F48" s="390">
        <f t="shared" si="3"/>
        <v>0</v>
      </c>
      <c r="G48" s="387">
        <v>0</v>
      </c>
      <c r="H48" s="387">
        <v>0</v>
      </c>
      <c r="I48" s="390" t="s">
        <v>437</v>
      </c>
      <c r="J48" s="387">
        <v>0</v>
      </c>
      <c r="K48" s="387" t="s">
        <v>437</v>
      </c>
      <c r="L48" s="387">
        <v>0</v>
      </c>
      <c r="M48" s="390" t="s">
        <v>437</v>
      </c>
      <c r="N48" s="387">
        <v>0</v>
      </c>
      <c r="O48" s="390" t="s">
        <v>437</v>
      </c>
      <c r="P48" s="387">
        <v>0</v>
      </c>
      <c r="Q48" s="390" t="s">
        <v>437</v>
      </c>
      <c r="R48" s="387">
        <v>0</v>
      </c>
      <c r="S48" s="390" t="s">
        <v>437</v>
      </c>
      <c r="T48" s="387">
        <v>0</v>
      </c>
      <c r="U48" s="390" t="s">
        <v>437</v>
      </c>
      <c r="V48" s="387">
        <v>0</v>
      </c>
      <c r="W48" s="390" t="s">
        <v>437</v>
      </c>
      <c r="X48" s="387">
        <v>0</v>
      </c>
      <c r="Y48" s="390" t="s">
        <v>437</v>
      </c>
      <c r="Z48" s="387">
        <v>0</v>
      </c>
      <c r="AA48" s="390" t="s">
        <v>437</v>
      </c>
      <c r="AB48" s="387">
        <v>0</v>
      </c>
      <c r="AC48" s="390" t="s">
        <v>437</v>
      </c>
      <c r="AD48" s="387">
        <v>0</v>
      </c>
      <c r="AE48" s="390" t="s">
        <v>437</v>
      </c>
      <c r="AF48" s="387">
        <f t="shared" si="4"/>
        <v>0</v>
      </c>
      <c r="AG48" s="390">
        <f t="shared" si="5"/>
        <v>0</v>
      </c>
    </row>
    <row r="49" spans="1:33" x14ac:dyDescent="0.25">
      <c r="A49" s="62" t="s">
        <v>133</v>
      </c>
      <c r="B49" s="59" t="s">
        <v>132</v>
      </c>
      <c r="C49" s="387">
        <v>0</v>
      </c>
      <c r="D49" s="387">
        <v>0</v>
      </c>
      <c r="E49" s="390">
        <f t="shared" si="18"/>
        <v>0</v>
      </c>
      <c r="F49" s="390">
        <f t="shared" si="3"/>
        <v>0</v>
      </c>
      <c r="G49" s="387">
        <v>0</v>
      </c>
      <c r="H49" s="387">
        <v>0</v>
      </c>
      <c r="I49" s="390" t="s">
        <v>437</v>
      </c>
      <c r="J49" s="387">
        <v>0</v>
      </c>
      <c r="K49" s="387" t="s">
        <v>437</v>
      </c>
      <c r="L49" s="387">
        <v>0</v>
      </c>
      <c r="M49" s="390" t="s">
        <v>437</v>
      </c>
      <c r="N49" s="387">
        <v>0</v>
      </c>
      <c r="O49" s="390" t="s">
        <v>437</v>
      </c>
      <c r="P49" s="387">
        <v>0</v>
      </c>
      <c r="Q49" s="390" t="s">
        <v>437</v>
      </c>
      <c r="R49" s="387">
        <v>0</v>
      </c>
      <c r="S49" s="390" t="s">
        <v>437</v>
      </c>
      <c r="T49" s="387">
        <v>0</v>
      </c>
      <c r="U49" s="390" t="s">
        <v>437</v>
      </c>
      <c r="V49" s="387">
        <v>0</v>
      </c>
      <c r="W49" s="390" t="s">
        <v>437</v>
      </c>
      <c r="X49" s="387">
        <v>0</v>
      </c>
      <c r="Y49" s="390" t="s">
        <v>437</v>
      </c>
      <c r="Z49" s="387">
        <v>0</v>
      </c>
      <c r="AA49" s="390" t="s">
        <v>437</v>
      </c>
      <c r="AB49" s="387">
        <v>0</v>
      </c>
      <c r="AC49" s="390" t="s">
        <v>437</v>
      </c>
      <c r="AD49" s="387">
        <v>0</v>
      </c>
      <c r="AE49" s="390" t="s">
        <v>437</v>
      </c>
      <c r="AF49" s="387">
        <f t="shared" si="4"/>
        <v>0</v>
      </c>
      <c r="AG49" s="390">
        <f t="shared" si="5"/>
        <v>0</v>
      </c>
    </row>
    <row r="50" spans="1:33" x14ac:dyDescent="0.25">
      <c r="A50" s="62" t="s">
        <v>131</v>
      </c>
      <c r="B50" s="405" t="s">
        <v>594</v>
      </c>
      <c r="C50" s="402">
        <v>0</v>
      </c>
      <c r="D50" s="402">
        <v>1</v>
      </c>
      <c r="E50" s="403">
        <v>0</v>
      </c>
      <c r="F50" s="403">
        <f>D50</f>
        <v>1</v>
      </c>
      <c r="G50" s="402">
        <v>0</v>
      </c>
      <c r="H50" s="402">
        <v>0</v>
      </c>
      <c r="I50" s="403" t="s">
        <v>437</v>
      </c>
      <c r="J50" s="402">
        <v>0</v>
      </c>
      <c r="K50" s="402" t="s">
        <v>437</v>
      </c>
      <c r="L50" s="402">
        <v>0</v>
      </c>
      <c r="M50" s="403" t="s">
        <v>437</v>
      </c>
      <c r="N50" s="402">
        <v>0</v>
      </c>
      <c r="O50" s="403" t="s">
        <v>437</v>
      </c>
      <c r="P50" s="402">
        <v>0</v>
      </c>
      <c r="Q50" s="403" t="s">
        <v>437</v>
      </c>
      <c r="R50" s="402">
        <v>0</v>
      </c>
      <c r="S50" s="403" t="s">
        <v>437</v>
      </c>
      <c r="T50" s="402">
        <v>0</v>
      </c>
      <c r="U50" s="403" t="s">
        <v>437</v>
      </c>
      <c r="V50" s="402">
        <v>1</v>
      </c>
      <c r="W50" s="403">
        <v>4</v>
      </c>
      <c r="X50" s="402">
        <v>0</v>
      </c>
      <c r="Y50" s="403" t="s">
        <v>437</v>
      </c>
      <c r="Z50" s="402">
        <v>0</v>
      </c>
      <c r="AA50" s="403" t="s">
        <v>437</v>
      </c>
      <c r="AB50" s="402">
        <v>0</v>
      </c>
      <c r="AC50" s="403" t="s">
        <v>437</v>
      </c>
      <c r="AD50" s="402">
        <v>0</v>
      </c>
      <c r="AE50" s="403" t="s">
        <v>437</v>
      </c>
      <c r="AF50" s="402">
        <f t="shared" si="4"/>
        <v>0</v>
      </c>
      <c r="AG50" s="403">
        <f t="shared" si="5"/>
        <v>1</v>
      </c>
    </row>
    <row r="51" spans="1:33" ht="35.25" customHeight="1" x14ac:dyDescent="0.25">
      <c r="A51" s="65" t="s">
        <v>54</v>
      </c>
      <c r="B51" s="401" t="s">
        <v>129</v>
      </c>
      <c r="C51" s="410"/>
      <c r="D51" s="410"/>
      <c r="E51" s="410"/>
      <c r="F51" s="410"/>
      <c r="G51" s="410"/>
      <c r="H51" s="410"/>
      <c r="I51" s="410"/>
      <c r="J51" s="410"/>
      <c r="K51" s="410"/>
      <c r="L51" s="410"/>
      <c r="M51" s="410"/>
      <c r="N51" s="410"/>
      <c r="O51" s="410"/>
      <c r="P51" s="410"/>
      <c r="Q51" s="410"/>
      <c r="R51" s="410"/>
      <c r="S51" s="410"/>
      <c r="T51" s="410"/>
      <c r="U51" s="410"/>
      <c r="V51" s="410"/>
      <c r="W51" s="403"/>
      <c r="X51" s="410"/>
      <c r="Y51" s="410"/>
      <c r="Z51" s="410"/>
      <c r="AA51" s="410"/>
      <c r="AB51" s="410"/>
      <c r="AC51" s="410"/>
      <c r="AD51" s="410"/>
      <c r="AE51" s="410"/>
      <c r="AF51" s="410"/>
      <c r="AG51" s="410"/>
    </row>
    <row r="52" spans="1:33" x14ac:dyDescent="0.25">
      <c r="A52" s="62" t="s">
        <v>128</v>
      </c>
      <c r="B52" s="404" t="s">
        <v>127</v>
      </c>
      <c r="C52" s="409">
        <v>0</v>
      </c>
      <c r="D52" s="409">
        <f>'1. паспорт местоположение'!C45</f>
        <v>1.1975040000000001</v>
      </c>
      <c r="E52" s="410">
        <v>0</v>
      </c>
      <c r="F52" s="410">
        <f>D52</f>
        <v>1.1975040000000001</v>
      </c>
      <c r="G52" s="409">
        <v>0</v>
      </c>
      <c r="H52" s="409">
        <f>C52</f>
        <v>0</v>
      </c>
      <c r="I52" s="409" t="str">
        <f>I57</f>
        <v>нд</v>
      </c>
      <c r="J52" s="409">
        <v>0</v>
      </c>
      <c r="K52" s="409" t="str">
        <f>K57</f>
        <v>нд</v>
      </c>
      <c r="L52" s="409">
        <v>0</v>
      </c>
      <c r="M52" s="410" t="s">
        <v>437</v>
      </c>
      <c r="N52" s="409">
        <v>0</v>
      </c>
      <c r="O52" s="410" t="s">
        <v>437</v>
      </c>
      <c r="P52" s="409">
        <v>0</v>
      </c>
      <c r="Q52" s="410" t="s">
        <v>437</v>
      </c>
      <c r="R52" s="409">
        <v>0</v>
      </c>
      <c r="S52" s="410" t="s">
        <v>437</v>
      </c>
      <c r="T52" s="409">
        <v>0</v>
      </c>
      <c r="U52" s="410" t="s">
        <v>437</v>
      </c>
      <c r="V52" s="409">
        <f>D52</f>
        <v>1.1975040000000001</v>
      </c>
      <c r="W52" s="403">
        <f>W57</f>
        <v>4</v>
      </c>
      <c r="X52" s="409">
        <v>0</v>
      </c>
      <c r="Y52" s="410" t="s">
        <v>437</v>
      </c>
      <c r="Z52" s="409">
        <v>0</v>
      </c>
      <c r="AA52" s="410" t="s">
        <v>437</v>
      </c>
      <c r="AB52" s="409">
        <v>0</v>
      </c>
      <c r="AC52" s="410" t="s">
        <v>437</v>
      </c>
      <c r="AD52" s="409">
        <v>0</v>
      </c>
      <c r="AE52" s="410" t="s">
        <v>437</v>
      </c>
      <c r="AF52" s="409">
        <f t="shared" si="4"/>
        <v>0</v>
      </c>
      <c r="AG52" s="410">
        <f t="shared" si="5"/>
        <v>1.1975040000000001</v>
      </c>
    </row>
    <row r="53" spans="1:33" x14ac:dyDescent="0.25">
      <c r="A53" s="62" t="s">
        <v>126</v>
      </c>
      <c r="B53" s="59" t="s">
        <v>120</v>
      </c>
      <c r="C53" s="387">
        <v>0</v>
      </c>
      <c r="D53" s="387">
        <v>0</v>
      </c>
      <c r="E53" s="390">
        <f t="shared" si="18"/>
        <v>0</v>
      </c>
      <c r="F53" s="390">
        <f t="shared" si="3"/>
        <v>0</v>
      </c>
      <c r="G53" s="387">
        <v>0</v>
      </c>
      <c r="H53" s="387">
        <v>0</v>
      </c>
      <c r="I53" s="387" t="s">
        <v>437</v>
      </c>
      <c r="J53" s="387">
        <v>0</v>
      </c>
      <c r="K53" s="387" t="s">
        <v>437</v>
      </c>
      <c r="L53" s="387">
        <v>0</v>
      </c>
      <c r="M53" s="390" t="s">
        <v>437</v>
      </c>
      <c r="N53" s="387">
        <v>0</v>
      </c>
      <c r="O53" s="390" t="s">
        <v>437</v>
      </c>
      <c r="P53" s="387">
        <v>0</v>
      </c>
      <c r="Q53" s="390" t="s">
        <v>437</v>
      </c>
      <c r="R53" s="387">
        <v>0</v>
      </c>
      <c r="S53" s="390" t="s">
        <v>437</v>
      </c>
      <c r="T53" s="387">
        <v>0</v>
      </c>
      <c r="U53" s="390" t="s">
        <v>437</v>
      </c>
      <c r="V53" s="387">
        <v>0</v>
      </c>
      <c r="W53" s="390" t="s">
        <v>437</v>
      </c>
      <c r="X53" s="387">
        <v>0</v>
      </c>
      <c r="Y53" s="390" t="s">
        <v>437</v>
      </c>
      <c r="Z53" s="387">
        <v>0</v>
      </c>
      <c r="AA53" s="390" t="s">
        <v>437</v>
      </c>
      <c r="AB53" s="387">
        <v>0</v>
      </c>
      <c r="AC53" s="390" t="s">
        <v>437</v>
      </c>
      <c r="AD53" s="387">
        <v>0</v>
      </c>
      <c r="AE53" s="390" t="s">
        <v>437</v>
      </c>
      <c r="AF53" s="387">
        <f t="shared" si="4"/>
        <v>0</v>
      </c>
      <c r="AG53" s="390">
        <f t="shared" si="5"/>
        <v>0</v>
      </c>
    </row>
    <row r="54" spans="1:33" x14ac:dyDescent="0.25">
      <c r="A54" s="62" t="s">
        <v>125</v>
      </c>
      <c r="B54" s="386" t="s">
        <v>119</v>
      </c>
      <c r="C54" s="387">
        <v>0</v>
      </c>
      <c r="D54" s="387">
        <v>0</v>
      </c>
      <c r="E54" s="390">
        <f t="shared" si="18"/>
        <v>0</v>
      </c>
      <c r="F54" s="390">
        <f t="shared" si="3"/>
        <v>0</v>
      </c>
      <c r="G54" s="387">
        <v>0</v>
      </c>
      <c r="H54" s="387">
        <v>0</v>
      </c>
      <c r="I54" s="387" t="s">
        <v>437</v>
      </c>
      <c r="J54" s="387">
        <v>0</v>
      </c>
      <c r="K54" s="387" t="s">
        <v>437</v>
      </c>
      <c r="L54" s="387">
        <v>0</v>
      </c>
      <c r="M54" s="390" t="s">
        <v>437</v>
      </c>
      <c r="N54" s="387">
        <v>0</v>
      </c>
      <c r="O54" s="390" t="s">
        <v>437</v>
      </c>
      <c r="P54" s="387">
        <v>0</v>
      </c>
      <c r="Q54" s="390" t="s">
        <v>437</v>
      </c>
      <c r="R54" s="387">
        <v>0</v>
      </c>
      <c r="S54" s="390" t="s">
        <v>437</v>
      </c>
      <c r="T54" s="387">
        <v>0</v>
      </c>
      <c r="U54" s="390" t="s">
        <v>437</v>
      </c>
      <c r="V54" s="387">
        <v>0</v>
      </c>
      <c r="W54" s="390" t="s">
        <v>437</v>
      </c>
      <c r="X54" s="387">
        <v>0</v>
      </c>
      <c r="Y54" s="390" t="s">
        <v>437</v>
      </c>
      <c r="Z54" s="387">
        <v>0</v>
      </c>
      <c r="AA54" s="390" t="s">
        <v>437</v>
      </c>
      <c r="AB54" s="387">
        <v>0</v>
      </c>
      <c r="AC54" s="390" t="s">
        <v>437</v>
      </c>
      <c r="AD54" s="387">
        <v>0</v>
      </c>
      <c r="AE54" s="390" t="s">
        <v>437</v>
      </c>
      <c r="AF54" s="387">
        <f t="shared" si="4"/>
        <v>0</v>
      </c>
      <c r="AG54" s="390">
        <f t="shared" si="5"/>
        <v>0</v>
      </c>
    </row>
    <row r="55" spans="1:33" x14ac:dyDescent="0.25">
      <c r="A55" s="62" t="s">
        <v>124</v>
      </c>
      <c r="B55" s="386" t="s">
        <v>118</v>
      </c>
      <c r="C55" s="387">
        <v>0</v>
      </c>
      <c r="D55" s="387">
        <v>0</v>
      </c>
      <c r="E55" s="390">
        <f t="shared" si="18"/>
        <v>0</v>
      </c>
      <c r="F55" s="390">
        <f t="shared" si="3"/>
        <v>0</v>
      </c>
      <c r="G55" s="387">
        <v>0</v>
      </c>
      <c r="H55" s="387">
        <v>0</v>
      </c>
      <c r="I55" s="387" t="s">
        <v>437</v>
      </c>
      <c r="J55" s="387">
        <v>0</v>
      </c>
      <c r="K55" s="387" t="s">
        <v>437</v>
      </c>
      <c r="L55" s="387">
        <v>0</v>
      </c>
      <c r="M55" s="390" t="s">
        <v>437</v>
      </c>
      <c r="N55" s="387">
        <v>0</v>
      </c>
      <c r="O55" s="390" t="s">
        <v>437</v>
      </c>
      <c r="P55" s="387">
        <v>0</v>
      </c>
      <c r="Q55" s="390" t="s">
        <v>437</v>
      </c>
      <c r="R55" s="387">
        <v>0</v>
      </c>
      <c r="S55" s="390" t="s">
        <v>437</v>
      </c>
      <c r="T55" s="387">
        <v>0</v>
      </c>
      <c r="U55" s="390" t="s">
        <v>437</v>
      </c>
      <c r="V55" s="387">
        <v>0</v>
      </c>
      <c r="W55" s="390" t="s">
        <v>437</v>
      </c>
      <c r="X55" s="387">
        <v>0</v>
      </c>
      <c r="Y55" s="390" t="s">
        <v>437</v>
      </c>
      <c r="Z55" s="387">
        <v>0</v>
      </c>
      <c r="AA55" s="390" t="s">
        <v>437</v>
      </c>
      <c r="AB55" s="387">
        <v>0</v>
      </c>
      <c r="AC55" s="390" t="s">
        <v>437</v>
      </c>
      <c r="AD55" s="387">
        <v>0</v>
      </c>
      <c r="AE55" s="390" t="s">
        <v>437</v>
      </c>
      <c r="AF55" s="387">
        <f t="shared" si="4"/>
        <v>0</v>
      </c>
      <c r="AG55" s="390">
        <f t="shared" si="5"/>
        <v>0</v>
      </c>
    </row>
    <row r="56" spans="1:33" x14ac:dyDescent="0.25">
      <c r="A56" s="62" t="s">
        <v>123</v>
      </c>
      <c r="B56" s="386" t="s">
        <v>117</v>
      </c>
      <c r="C56" s="387">
        <v>0</v>
      </c>
      <c r="D56" s="387">
        <v>0</v>
      </c>
      <c r="E56" s="390">
        <f t="shared" si="18"/>
        <v>0</v>
      </c>
      <c r="F56" s="390">
        <f t="shared" si="3"/>
        <v>0</v>
      </c>
      <c r="G56" s="387">
        <v>0</v>
      </c>
      <c r="H56" s="387">
        <v>0</v>
      </c>
      <c r="I56" s="387" t="s">
        <v>437</v>
      </c>
      <c r="J56" s="387">
        <v>0</v>
      </c>
      <c r="K56" s="387" t="s">
        <v>437</v>
      </c>
      <c r="L56" s="387">
        <v>0</v>
      </c>
      <c r="M56" s="390" t="s">
        <v>437</v>
      </c>
      <c r="N56" s="387">
        <v>0</v>
      </c>
      <c r="O56" s="390" t="s">
        <v>437</v>
      </c>
      <c r="P56" s="387">
        <v>0</v>
      </c>
      <c r="Q56" s="390" t="s">
        <v>437</v>
      </c>
      <c r="R56" s="387">
        <v>0</v>
      </c>
      <c r="S56" s="390" t="s">
        <v>437</v>
      </c>
      <c r="T56" s="387">
        <v>0</v>
      </c>
      <c r="U56" s="390" t="s">
        <v>437</v>
      </c>
      <c r="V56" s="387">
        <v>0</v>
      </c>
      <c r="W56" s="390" t="s">
        <v>437</v>
      </c>
      <c r="X56" s="387">
        <v>0</v>
      </c>
      <c r="Y56" s="390" t="s">
        <v>437</v>
      </c>
      <c r="Z56" s="387">
        <v>0</v>
      </c>
      <c r="AA56" s="390" t="s">
        <v>437</v>
      </c>
      <c r="AB56" s="387">
        <v>0</v>
      </c>
      <c r="AC56" s="390" t="s">
        <v>437</v>
      </c>
      <c r="AD56" s="387">
        <v>0</v>
      </c>
      <c r="AE56" s="390" t="s">
        <v>437</v>
      </c>
      <c r="AF56" s="387">
        <f t="shared" si="4"/>
        <v>0</v>
      </c>
      <c r="AG56" s="390">
        <f t="shared" si="5"/>
        <v>0</v>
      </c>
    </row>
    <row r="57" spans="1:33" x14ac:dyDescent="0.25">
      <c r="A57" s="62" t="s">
        <v>122</v>
      </c>
      <c r="B57" s="405" t="s">
        <v>594</v>
      </c>
      <c r="C57" s="402">
        <v>0</v>
      </c>
      <c r="D57" s="402">
        <v>1</v>
      </c>
      <c r="E57" s="403">
        <v>0</v>
      </c>
      <c r="F57" s="403">
        <f>D57</f>
        <v>1</v>
      </c>
      <c r="G57" s="402">
        <v>0</v>
      </c>
      <c r="H57" s="402">
        <v>0</v>
      </c>
      <c r="I57" s="402" t="s">
        <v>437</v>
      </c>
      <c r="J57" s="402" t="s">
        <v>437</v>
      </c>
      <c r="K57" s="402" t="s">
        <v>437</v>
      </c>
      <c r="L57" s="402">
        <v>0</v>
      </c>
      <c r="M57" s="403" t="s">
        <v>437</v>
      </c>
      <c r="N57" s="402">
        <v>0</v>
      </c>
      <c r="O57" s="403" t="s">
        <v>437</v>
      </c>
      <c r="P57" s="402">
        <v>0</v>
      </c>
      <c r="Q57" s="403" t="s">
        <v>437</v>
      </c>
      <c r="R57" s="402">
        <v>0</v>
      </c>
      <c r="S57" s="403" t="s">
        <v>437</v>
      </c>
      <c r="T57" s="402">
        <v>0</v>
      </c>
      <c r="U57" s="403" t="s">
        <v>437</v>
      </c>
      <c r="V57" s="402">
        <f>D57</f>
        <v>1</v>
      </c>
      <c r="W57" s="403">
        <v>4</v>
      </c>
      <c r="X57" s="402">
        <v>0</v>
      </c>
      <c r="Y57" s="403" t="s">
        <v>437</v>
      </c>
      <c r="Z57" s="402">
        <v>0</v>
      </c>
      <c r="AA57" s="403" t="s">
        <v>437</v>
      </c>
      <c r="AB57" s="402">
        <v>0</v>
      </c>
      <c r="AC57" s="403" t="s">
        <v>437</v>
      </c>
      <c r="AD57" s="402">
        <v>0</v>
      </c>
      <c r="AE57" s="403" t="s">
        <v>437</v>
      </c>
      <c r="AF57" s="402">
        <f t="shared" si="4"/>
        <v>0</v>
      </c>
      <c r="AG57" s="403">
        <f t="shared" si="5"/>
        <v>1</v>
      </c>
    </row>
    <row r="58" spans="1:33" ht="36.75" customHeight="1" x14ac:dyDescent="0.25">
      <c r="A58" s="65" t="s">
        <v>53</v>
      </c>
      <c r="B58" s="388" t="s">
        <v>224</v>
      </c>
      <c r="C58" s="411">
        <v>0</v>
      </c>
      <c r="D58" s="411">
        <v>0</v>
      </c>
      <c r="E58" s="412">
        <f t="shared" si="18"/>
        <v>0</v>
      </c>
      <c r="F58" s="412">
        <f t="shared" si="3"/>
        <v>0</v>
      </c>
      <c r="G58" s="411">
        <v>0</v>
      </c>
      <c r="H58" s="411">
        <v>0</v>
      </c>
      <c r="I58" s="411" t="s">
        <v>437</v>
      </c>
      <c r="J58" s="411">
        <v>0</v>
      </c>
      <c r="K58" s="411" t="s">
        <v>437</v>
      </c>
      <c r="L58" s="411">
        <v>0</v>
      </c>
      <c r="M58" s="412" t="s">
        <v>437</v>
      </c>
      <c r="N58" s="411">
        <v>0</v>
      </c>
      <c r="O58" s="412" t="s">
        <v>437</v>
      </c>
      <c r="P58" s="411">
        <v>0</v>
      </c>
      <c r="Q58" s="412" t="s">
        <v>437</v>
      </c>
      <c r="R58" s="411">
        <v>0</v>
      </c>
      <c r="S58" s="412" t="s">
        <v>437</v>
      </c>
      <c r="T58" s="411">
        <v>0</v>
      </c>
      <c r="U58" s="412" t="s">
        <v>437</v>
      </c>
      <c r="V58" s="411">
        <v>0</v>
      </c>
      <c r="W58" s="390" t="s">
        <v>437</v>
      </c>
      <c r="X58" s="411">
        <v>0</v>
      </c>
      <c r="Y58" s="412" t="s">
        <v>437</v>
      </c>
      <c r="Z58" s="411">
        <v>0</v>
      </c>
      <c r="AA58" s="412" t="s">
        <v>437</v>
      </c>
      <c r="AB58" s="411">
        <v>0</v>
      </c>
      <c r="AC58" s="412" t="s">
        <v>437</v>
      </c>
      <c r="AD58" s="411">
        <v>0</v>
      </c>
      <c r="AE58" s="412" t="s">
        <v>437</v>
      </c>
      <c r="AF58" s="411">
        <f t="shared" si="4"/>
        <v>0</v>
      </c>
      <c r="AG58" s="412">
        <f t="shared" si="5"/>
        <v>0</v>
      </c>
    </row>
    <row r="59" spans="1:33" x14ac:dyDescent="0.25">
      <c r="A59" s="65" t="s">
        <v>52</v>
      </c>
      <c r="B59" s="392" t="s">
        <v>121</v>
      </c>
      <c r="C59" s="412"/>
      <c r="D59" s="412"/>
      <c r="E59" s="412"/>
      <c r="F59" s="412"/>
      <c r="G59" s="412"/>
      <c r="H59" s="412"/>
      <c r="I59" s="412"/>
      <c r="J59" s="412"/>
      <c r="K59" s="412"/>
      <c r="L59" s="412"/>
      <c r="M59" s="412"/>
      <c r="N59" s="412"/>
      <c r="O59" s="412"/>
      <c r="P59" s="412"/>
      <c r="Q59" s="412"/>
      <c r="R59" s="412"/>
      <c r="S59" s="412"/>
      <c r="T59" s="412"/>
      <c r="U59" s="412"/>
      <c r="V59" s="412"/>
      <c r="W59" s="390"/>
      <c r="X59" s="412"/>
      <c r="Y59" s="412"/>
      <c r="Z59" s="412"/>
      <c r="AA59" s="412"/>
      <c r="AB59" s="412"/>
      <c r="AC59" s="412"/>
      <c r="AD59" s="412"/>
      <c r="AE59" s="412"/>
      <c r="AF59" s="412"/>
      <c r="AG59" s="412"/>
    </row>
    <row r="60" spans="1:33" x14ac:dyDescent="0.25">
      <c r="A60" s="62" t="s">
        <v>218</v>
      </c>
      <c r="B60" s="386" t="s">
        <v>142</v>
      </c>
      <c r="C60" s="387">
        <v>0</v>
      </c>
      <c r="D60" s="387">
        <v>0</v>
      </c>
      <c r="E60" s="390">
        <f t="shared" si="18"/>
        <v>0</v>
      </c>
      <c r="F60" s="390">
        <f t="shared" si="3"/>
        <v>0</v>
      </c>
      <c r="G60" s="387">
        <v>0</v>
      </c>
      <c r="H60" s="387">
        <v>0</v>
      </c>
      <c r="I60" s="387" t="s">
        <v>437</v>
      </c>
      <c r="J60" s="387">
        <v>0</v>
      </c>
      <c r="K60" s="387" t="s">
        <v>437</v>
      </c>
      <c r="L60" s="387">
        <v>0</v>
      </c>
      <c r="M60" s="390" t="s">
        <v>437</v>
      </c>
      <c r="N60" s="387">
        <v>0</v>
      </c>
      <c r="O60" s="390" t="s">
        <v>437</v>
      </c>
      <c r="P60" s="387">
        <v>0</v>
      </c>
      <c r="Q60" s="390" t="s">
        <v>437</v>
      </c>
      <c r="R60" s="387">
        <v>0</v>
      </c>
      <c r="S60" s="390" t="s">
        <v>437</v>
      </c>
      <c r="T60" s="387">
        <v>0</v>
      </c>
      <c r="U60" s="390" t="s">
        <v>437</v>
      </c>
      <c r="V60" s="387">
        <v>0</v>
      </c>
      <c r="W60" s="390" t="s">
        <v>437</v>
      </c>
      <c r="X60" s="387">
        <v>0</v>
      </c>
      <c r="Y60" s="390" t="s">
        <v>437</v>
      </c>
      <c r="Z60" s="387">
        <v>0</v>
      </c>
      <c r="AA60" s="390" t="s">
        <v>437</v>
      </c>
      <c r="AB60" s="387">
        <v>0</v>
      </c>
      <c r="AC60" s="390" t="s">
        <v>437</v>
      </c>
      <c r="AD60" s="387">
        <v>0</v>
      </c>
      <c r="AE60" s="390" t="s">
        <v>437</v>
      </c>
      <c r="AF60" s="387">
        <f t="shared" si="4"/>
        <v>0</v>
      </c>
      <c r="AG60" s="390">
        <f t="shared" si="5"/>
        <v>0</v>
      </c>
    </row>
    <row r="61" spans="1:33" x14ac:dyDescent="0.25">
      <c r="A61" s="62" t="s">
        <v>219</v>
      </c>
      <c r="B61" s="386" t="s">
        <v>140</v>
      </c>
      <c r="C61" s="387">
        <v>0</v>
      </c>
      <c r="D61" s="387">
        <v>0</v>
      </c>
      <c r="E61" s="390">
        <f t="shared" si="18"/>
        <v>0</v>
      </c>
      <c r="F61" s="390">
        <f t="shared" si="3"/>
        <v>0</v>
      </c>
      <c r="G61" s="387">
        <v>0</v>
      </c>
      <c r="H61" s="387">
        <v>0</v>
      </c>
      <c r="I61" s="387" t="s">
        <v>437</v>
      </c>
      <c r="J61" s="387">
        <v>0</v>
      </c>
      <c r="K61" s="387" t="s">
        <v>437</v>
      </c>
      <c r="L61" s="387">
        <v>0</v>
      </c>
      <c r="M61" s="390" t="s">
        <v>437</v>
      </c>
      <c r="N61" s="387">
        <v>0</v>
      </c>
      <c r="O61" s="390" t="s">
        <v>437</v>
      </c>
      <c r="P61" s="387">
        <v>0</v>
      </c>
      <c r="Q61" s="390" t="s">
        <v>437</v>
      </c>
      <c r="R61" s="387">
        <v>0</v>
      </c>
      <c r="S61" s="390" t="s">
        <v>437</v>
      </c>
      <c r="T61" s="387">
        <v>0</v>
      </c>
      <c r="U61" s="390" t="s">
        <v>437</v>
      </c>
      <c r="V61" s="387">
        <v>0</v>
      </c>
      <c r="W61" s="390" t="s">
        <v>437</v>
      </c>
      <c r="X61" s="387">
        <v>0</v>
      </c>
      <c r="Y61" s="390" t="s">
        <v>437</v>
      </c>
      <c r="Z61" s="387">
        <v>0</v>
      </c>
      <c r="AA61" s="390" t="s">
        <v>437</v>
      </c>
      <c r="AB61" s="387">
        <v>0</v>
      </c>
      <c r="AC61" s="390" t="s">
        <v>437</v>
      </c>
      <c r="AD61" s="387">
        <v>0</v>
      </c>
      <c r="AE61" s="390" t="s">
        <v>437</v>
      </c>
      <c r="AF61" s="387">
        <f t="shared" si="4"/>
        <v>0</v>
      </c>
      <c r="AG61" s="390">
        <f t="shared" si="5"/>
        <v>0</v>
      </c>
    </row>
    <row r="62" spans="1:33" x14ac:dyDescent="0.25">
      <c r="A62" s="62" t="s">
        <v>220</v>
      </c>
      <c r="B62" s="386" t="s">
        <v>138</v>
      </c>
      <c r="C62" s="387">
        <v>0</v>
      </c>
      <c r="D62" s="387">
        <v>0</v>
      </c>
      <c r="E62" s="390">
        <f t="shared" si="18"/>
        <v>0</v>
      </c>
      <c r="F62" s="390">
        <f t="shared" si="3"/>
        <v>0</v>
      </c>
      <c r="G62" s="387">
        <v>0</v>
      </c>
      <c r="H62" s="387">
        <v>0</v>
      </c>
      <c r="I62" s="387" t="s">
        <v>437</v>
      </c>
      <c r="J62" s="387">
        <v>0</v>
      </c>
      <c r="K62" s="387" t="s">
        <v>437</v>
      </c>
      <c r="L62" s="387">
        <v>0</v>
      </c>
      <c r="M62" s="390" t="s">
        <v>437</v>
      </c>
      <c r="N62" s="387">
        <v>0</v>
      </c>
      <c r="O62" s="390" t="s">
        <v>437</v>
      </c>
      <c r="P62" s="387">
        <v>0</v>
      </c>
      <c r="Q62" s="390" t="s">
        <v>437</v>
      </c>
      <c r="R62" s="387">
        <v>0</v>
      </c>
      <c r="S62" s="390" t="s">
        <v>437</v>
      </c>
      <c r="T62" s="387">
        <v>0</v>
      </c>
      <c r="U62" s="390" t="s">
        <v>437</v>
      </c>
      <c r="V62" s="387">
        <v>0</v>
      </c>
      <c r="W62" s="390" t="s">
        <v>437</v>
      </c>
      <c r="X62" s="387">
        <v>0</v>
      </c>
      <c r="Y62" s="390" t="s">
        <v>437</v>
      </c>
      <c r="Z62" s="387">
        <v>0</v>
      </c>
      <c r="AA62" s="390" t="s">
        <v>437</v>
      </c>
      <c r="AB62" s="387">
        <v>0</v>
      </c>
      <c r="AC62" s="390" t="s">
        <v>437</v>
      </c>
      <c r="AD62" s="387">
        <v>0</v>
      </c>
      <c r="AE62" s="390" t="s">
        <v>437</v>
      </c>
      <c r="AF62" s="387">
        <f t="shared" si="4"/>
        <v>0</v>
      </c>
      <c r="AG62" s="390">
        <f t="shared" si="5"/>
        <v>0</v>
      </c>
    </row>
    <row r="63" spans="1:33" x14ac:dyDescent="0.25">
      <c r="A63" s="62" t="s">
        <v>221</v>
      </c>
      <c r="B63" s="386" t="s">
        <v>223</v>
      </c>
      <c r="C63" s="387">
        <v>0</v>
      </c>
      <c r="D63" s="387">
        <v>0</v>
      </c>
      <c r="E63" s="390">
        <f t="shared" si="18"/>
        <v>0</v>
      </c>
      <c r="F63" s="390">
        <f t="shared" si="3"/>
        <v>0</v>
      </c>
      <c r="G63" s="387">
        <v>0</v>
      </c>
      <c r="H63" s="387">
        <v>0</v>
      </c>
      <c r="I63" s="387" t="s">
        <v>437</v>
      </c>
      <c r="J63" s="387">
        <v>0</v>
      </c>
      <c r="K63" s="387" t="s">
        <v>437</v>
      </c>
      <c r="L63" s="387">
        <v>0</v>
      </c>
      <c r="M63" s="390" t="s">
        <v>437</v>
      </c>
      <c r="N63" s="387">
        <v>0</v>
      </c>
      <c r="O63" s="390" t="s">
        <v>437</v>
      </c>
      <c r="P63" s="387">
        <v>0</v>
      </c>
      <c r="Q63" s="390" t="s">
        <v>437</v>
      </c>
      <c r="R63" s="387">
        <v>0</v>
      </c>
      <c r="S63" s="390" t="s">
        <v>437</v>
      </c>
      <c r="T63" s="387">
        <v>0</v>
      </c>
      <c r="U63" s="390" t="s">
        <v>437</v>
      </c>
      <c r="V63" s="387">
        <v>0</v>
      </c>
      <c r="W63" s="390" t="s">
        <v>437</v>
      </c>
      <c r="X63" s="387">
        <v>0</v>
      </c>
      <c r="Y63" s="390" t="s">
        <v>437</v>
      </c>
      <c r="Z63" s="387">
        <v>0</v>
      </c>
      <c r="AA63" s="390" t="s">
        <v>437</v>
      </c>
      <c r="AB63" s="387">
        <v>0</v>
      </c>
      <c r="AC63" s="390" t="s">
        <v>437</v>
      </c>
      <c r="AD63" s="387">
        <v>0</v>
      </c>
      <c r="AE63" s="390" t="s">
        <v>437</v>
      </c>
      <c r="AF63" s="387">
        <f t="shared" si="4"/>
        <v>0</v>
      </c>
      <c r="AG63" s="390">
        <f t="shared" si="5"/>
        <v>0</v>
      </c>
    </row>
    <row r="64" spans="1:33" x14ac:dyDescent="0.25">
      <c r="A64" s="62" t="s">
        <v>222</v>
      </c>
      <c r="B64" s="386" t="s">
        <v>594</v>
      </c>
      <c r="C64" s="387">
        <v>0</v>
      </c>
      <c r="D64" s="387">
        <v>0</v>
      </c>
      <c r="E64" s="390">
        <f t="shared" si="18"/>
        <v>0</v>
      </c>
      <c r="F64" s="390">
        <f t="shared" si="3"/>
        <v>0</v>
      </c>
      <c r="G64" s="387">
        <v>0</v>
      </c>
      <c r="H64" s="387">
        <v>0</v>
      </c>
      <c r="I64" s="387" t="s">
        <v>437</v>
      </c>
      <c r="J64" s="387">
        <v>0</v>
      </c>
      <c r="K64" s="387" t="s">
        <v>437</v>
      </c>
      <c r="L64" s="387">
        <v>0</v>
      </c>
      <c r="M64" s="390" t="s">
        <v>437</v>
      </c>
      <c r="N64" s="387">
        <v>0</v>
      </c>
      <c r="O64" s="390" t="s">
        <v>437</v>
      </c>
      <c r="P64" s="387">
        <v>0</v>
      </c>
      <c r="Q64" s="390" t="s">
        <v>437</v>
      </c>
      <c r="R64" s="387">
        <v>0</v>
      </c>
      <c r="S64" s="390" t="s">
        <v>437</v>
      </c>
      <c r="T64" s="387">
        <v>0</v>
      </c>
      <c r="U64" s="390" t="s">
        <v>437</v>
      </c>
      <c r="V64" s="387">
        <v>0</v>
      </c>
      <c r="W64" s="390" t="s">
        <v>437</v>
      </c>
      <c r="X64" s="387">
        <v>0</v>
      </c>
      <c r="Y64" s="390" t="s">
        <v>437</v>
      </c>
      <c r="Z64" s="387">
        <v>0</v>
      </c>
      <c r="AA64" s="390" t="s">
        <v>437</v>
      </c>
      <c r="AB64" s="387">
        <v>0</v>
      </c>
      <c r="AC64" s="390" t="s">
        <v>437</v>
      </c>
      <c r="AD64" s="387">
        <v>0</v>
      </c>
      <c r="AE64" s="390" t="s">
        <v>437</v>
      </c>
      <c r="AF64" s="387">
        <f t="shared" si="4"/>
        <v>0</v>
      </c>
      <c r="AG64" s="390">
        <f t="shared" si="5"/>
        <v>0</v>
      </c>
    </row>
    <row r="65" spans="1:32" x14ac:dyDescent="0.25">
      <c r="A65" s="56"/>
      <c r="B65" s="57"/>
      <c r="C65" s="57"/>
      <c r="D65" s="57"/>
      <c r="E65" s="57"/>
      <c r="F65" s="57"/>
      <c r="G65" s="57"/>
      <c r="H65" s="57"/>
      <c r="I65" s="57"/>
      <c r="J65" s="57"/>
      <c r="K65" s="57"/>
      <c r="L65" s="56"/>
      <c r="M65" s="56"/>
    </row>
    <row r="66" spans="1:32" ht="54" customHeight="1" x14ac:dyDescent="0.25">
      <c r="B66" s="575"/>
      <c r="C66" s="575"/>
      <c r="D66" s="575"/>
      <c r="E66" s="575"/>
      <c r="F66" s="575"/>
      <c r="G66" s="575"/>
      <c r="H66" s="575"/>
      <c r="I66" s="575"/>
      <c r="J66" s="395"/>
      <c r="K66" s="395"/>
      <c r="L66" s="55"/>
      <c r="M66" s="55"/>
      <c r="N66" s="55"/>
      <c r="O66" s="55"/>
      <c r="P66" s="55"/>
      <c r="Q66" s="55"/>
      <c r="R66" s="55"/>
      <c r="S66" s="55"/>
      <c r="T66" s="55"/>
      <c r="U66" s="55"/>
      <c r="V66" s="55"/>
      <c r="W66" s="55"/>
      <c r="X66" s="55"/>
      <c r="Y66" s="55"/>
      <c r="Z66" s="55"/>
      <c r="AA66" s="55"/>
      <c r="AB66" s="55"/>
      <c r="AC66" s="55"/>
      <c r="AD66" s="55"/>
      <c r="AE66" s="55"/>
      <c r="AF66" s="55"/>
    </row>
    <row r="68" spans="1:32" ht="50.25" customHeight="1" x14ac:dyDescent="0.25">
      <c r="B68" s="578"/>
      <c r="C68" s="578"/>
      <c r="D68" s="578"/>
      <c r="E68" s="578"/>
      <c r="F68" s="578"/>
      <c r="G68" s="578"/>
      <c r="H68" s="578"/>
      <c r="I68" s="578"/>
      <c r="J68" s="394"/>
      <c r="K68" s="394"/>
    </row>
    <row r="70" spans="1:32" ht="36.75" customHeight="1" x14ac:dyDescent="0.25">
      <c r="B70" s="575"/>
      <c r="C70" s="575"/>
      <c r="D70" s="575"/>
      <c r="E70" s="575"/>
      <c r="F70" s="575"/>
      <c r="G70" s="575"/>
      <c r="H70" s="575"/>
      <c r="I70" s="575"/>
      <c r="J70" s="395"/>
      <c r="K70" s="395"/>
    </row>
    <row r="71" spans="1:32" x14ac:dyDescent="0.25">
      <c r="B71" s="54"/>
      <c r="C71" s="54"/>
      <c r="D71" s="54"/>
      <c r="E71" s="54"/>
      <c r="F71" s="54"/>
      <c r="N71" s="53"/>
    </row>
    <row r="72" spans="1:32" ht="51" customHeight="1" x14ac:dyDescent="0.25">
      <c r="B72" s="575"/>
      <c r="C72" s="575"/>
      <c r="D72" s="575"/>
      <c r="E72" s="575"/>
      <c r="F72" s="575"/>
      <c r="G72" s="575"/>
      <c r="H72" s="575"/>
      <c r="I72" s="575"/>
      <c r="J72" s="395"/>
      <c r="K72" s="395"/>
      <c r="N72" s="53"/>
    </row>
    <row r="73" spans="1:32" ht="32.25" customHeight="1" x14ac:dyDescent="0.25">
      <c r="B73" s="578"/>
      <c r="C73" s="578"/>
      <c r="D73" s="578"/>
      <c r="E73" s="578"/>
      <c r="F73" s="578"/>
      <c r="G73" s="578"/>
      <c r="H73" s="578"/>
      <c r="I73" s="578"/>
      <c r="J73" s="394"/>
      <c r="K73" s="394"/>
    </row>
    <row r="74" spans="1:32" ht="51.75" customHeight="1" x14ac:dyDescent="0.25">
      <c r="B74" s="575"/>
      <c r="C74" s="575"/>
      <c r="D74" s="575"/>
      <c r="E74" s="575"/>
      <c r="F74" s="575"/>
      <c r="G74" s="575"/>
      <c r="H74" s="575"/>
      <c r="I74" s="575"/>
      <c r="J74" s="395"/>
      <c r="K74" s="395"/>
    </row>
    <row r="75" spans="1:32" ht="21.75" customHeight="1" x14ac:dyDescent="0.25">
      <c r="B75" s="579"/>
      <c r="C75" s="579"/>
      <c r="D75" s="579"/>
      <c r="E75" s="579"/>
      <c r="F75" s="579"/>
      <c r="G75" s="579"/>
      <c r="H75" s="579"/>
      <c r="I75" s="579"/>
      <c r="J75" s="396"/>
      <c r="K75" s="396"/>
      <c r="L75" s="49"/>
      <c r="M75" s="49"/>
    </row>
    <row r="76" spans="1:32" ht="23.25" customHeight="1" x14ac:dyDescent="0.25">
      <c r="B76" s="49"/>
      <c r="C76" s="49"/>
      <c r="D76" s="49"/>
      <c r="E76" s="49"/>
      <c r="F76" s="49"/>
    </row>
    <row r="77" spans="1:32" ht="18.75" customHeight="1" x14ac:dyDescent="0.25">
      <c r="B77" s="577"/>
      <c r="C77" s="577"/>
      <c r="D77" s="577"/>
      <c r="E77" s="577"/>
      <c r="F77" s="577"/>
      <c r="G77" s="577"/>
      <c r="H77" s="577"/>
      <c r="I77" s="577"/>
      <c r="J77" s="393"/>
      <c r="K77" s="393"/>
    </row>
  </sheetData>
  <autoFilter ref="A23:AJ64"/>
  <mergeCells count="42">
    <mergeCell ref="A4:AG4"/>
    <mergeCell ref="A6:AG6"/>
    <mergeCell ref="A8:AG8"/>
    <mergeCell ref="A9:AG9"/>
    <mergeCell ref="A11:AG11"/>
    <mergeCell ref="A12:AG12"/>
    <mergeCell ref="T21:U21"/>
    <mergeCell ref="V21:W21"/>
    <mergeCell ref="X21:Y21"/>
    <mergeCell ref="Z21:AA21"/>
    <mergeCell ref="A14:AG14"/>
    <mergeCell ref="A15:AG15"/>
    <mergeCell ref="A16:AG16"/>
    <mergeCell ref="A18:AG18"/>
    <mergeCell ref="A20:A22"/>
    <mergeCell ref="B20:B22"/>
    <mergeCell ref="C20:D21"/>
    <mergeCell ref="AF20:AG21"/>
    <mergeCell ref="H21:I21"/>
    <mergeCell ref="AB20:AE20"/>
    <mergeCell ref="AB21:AC21"/>
    <mergeCell ref="AD21:AE21"/>
    <mergeCell ref="J21:K21"/>
    <mergeCell ref="L21:M21"/>
    <mergeCell ref="N21:O21"/>
    <mergeCell ref="P21:Q21"/>
    <mergeCell ref="B77:I77"/>
    <mergeCell ref="B68:I68"/>
    <mergeCell ref="B70:I70"/>
    <mergeCell ref="B72:I72"/>
    <mergeCell ref="B73:I73"/>
    <mergeCell ref="B74:I74"/>
    <mergeCell ref="B75:I75"/>
    <mergeCell ref="B66:I66"/>
    <mergeCell ref="L20:O20"/>
    <mergeCell ref="P20:S20"/>
    <mergeCell ref="T20:W20"/>
    <mergeCell ref="X20:AA20"/>
    <mergeCell ref="R21:S21"/>
    <mergeCell ref="E20:F21"/>
    <mergeCell ref="G20:G22"/>
    <mergeCell ref="H20:K20"/>
  </mergeCells>
  <pageMargins left="0.70866141732283472" right="0.70866141732283472" top="0.74803149606299213" bottom="0.74803149606299213" header="0.31496062992125984" footer="0.31496062992125984"/>
  <pageSetup paperSize="9" scale="26"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V26"/>
  <sheetViews>
    <sheetView view="pageBreakPreview" topLeftCell="A4" zoomScale="80" zoomScaleSheetLayoutView="80" workbookViewId="0">
      <selection activeCell="A26" sqref="A2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17.85546875" style="17" customWidth="1"/>
    <col min="15"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3" width="19.85546875" style="17" customWidth="1"/>
    <col min="24" max="25" width="10.7109375" style="17" customWidth="1"/>
    <col min="26" max="26" width="7.7109375" style="17" customWidth="1"/>
    <col min="27" max="27" width="10.7109375" style="17" customWidth="1"/>
    <col min="28" max="28" width="14.42578125" style="17" customWidth="1"/>
    <col min="29"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29"/>
    </row>
    <row r="2" spans="1:48" ht="18.75" x14ac:dyDescent="0.3">
      <c r="AV2" s="13"/>
    </row>
    <row r="3" spans="1:48" ht="18.75" x14ac:dyDescent="0.3">
      <c r="AV3" s="13"/>
    </row>
    <row r="4" spans="1:48" ht="18.75" x14ac:dyDescent="0.3">
      <c r="AV4" s="13"/>
    </row>
    <row r="5" spans="1:48" ht="18.75" customHeight="1" x14ac:dyDescent="0.25">
      <c r="A5" s="422" t="str">
        <f>'1. паспорт местоположение'!A2:C2</f>
        <v>Год раскрытия информации: 2024 год</v>
      </c>
      <c r="B5" s="422"/>
      <c r="C5" s="422"/>
      <c r="D5" s="422"/>
      <c r="E5" s="422"/>
      <c r="F5" s="422"/>
      <c r="G5" s="422"/>
      <c r="H5" s="422"/>
      <c r="I5" s="422"/>
      <c r="J5" s="422"/>
      <c r="K5" s="422"/>
      <c r="L5" s="422"/>
      <c r="M5" s="422"/>
      <c r="N5" s="422"/>
      <c r="O5" s="422"/>
      <c r="P5" s="422"/>
      <c r="Q5" s="422"/>
      <c r="R5" s="422"/>
      <c r="S5" s="422"/>
      <c r="T5" s="422"/>
      <c r="U5" s="422"/>
      <c r="V5" s="422"/>
      <c r="W5" s="422"/>
      <c r="X5" s="422"/>
      <c r="Y5" s="422"/>
      <c r="Z5" s="422"/>
      <c r="AA5" s="422"/>
      <c r="AB5" s="422"/>
      <c r="AC5" s="422"/>
      <c r="AD5" s="422"/>
      <c r="AE5" s="422"/>
      <c r="AF5" s="422"/>
      <c r="AG5" s="422"/>
      <c r="AH5" s="422"/>
      <c r="AI5" s="422"/>
      <c r="AJ5" s="422"/>
      <c r="AK5" s="422"/>
      <c r="AL5" s="422"/>
      <c r="AM5" s="422"/>
      <c r="AN5" s="422"/>
      <c r="AO5" s="422"/>
      <c r="AP5" s="422"/>
      <c r="AQ5" s="422"/>
      <c r="AR5" s="422"/>
      <c r="AS5" s="422"/>
      <c r="AT5" s="422"/>
      <c r="AU5" s="422"/>
      <c r="AV5" s="422"/>
    </row>
    <row r="6" spans="1:48" ht="18.75" x14ac:dyDescent="0.3">
      <c r="AV6" s="13"/>
    </row>
    <row r="7" spans="1:48" ht="18.75" x14ac:dyDescent="0.25">
      <c r="A7" s="436" t="s">
        <v>5</v>
      </c>
      <c r="B7" s="436"/>
      <c r="C7" s="436"/>
      <c r="D7" s="436"/>
      <c r="E7" s="436"/>
      <c r="F7" s="436"/>
      <c r="G7" s="436"/>
      <c r="H7" s="436"/>
      <c r="I7" s="436"/>
      <c r="J7" s="436"/>
      <c r="K7" s="436"/>
      <c r="L7" s="436"/>
      <c r="M7" s="436"/>
      <c r="N7" s="436"/>
      <c r="O7" s="436"/>
      <c r="P7" s="436"/>
      <c r="Q7" s="436"/>
      <c r="R7" s="436"/>
      <c r="S7" s="436"/>
      <c r="T7" s="436"/>
      <c r="U7" s="436"/>
      <c r="V7" s="436"/>
      <c r="W7" s="436"/>
      <c r="X7" s="436"/>
      <c r="Y7" s="436"/>
      <c r="Z7" s="436"/>
      <c r="AA7" s="436"/>
      <c r="AB7" s="436"/>
      <c r="AC7" s="436"/>
      <c r="AD7" s="436"/>
      <c r="AE7" s="436"/>
      <c r="AF7" s="436"/>
      <c r="AG7" s="436"/>
      <c r="AH7" s="436"/>
      <c r="AI7" s="436"/>
      <c r="AJ7" s="436"/>
      <c r="AK7" s="436"/>
      <c r="AL7" s="436"/>
      <c r="AM7" s="436"/>
      <c r="AN7" s="436"/>
      <c r="AO7" s="436"/>
      <c r="AP7" s="436"/>
      <c r="AQ7" s="436"/>
      <c r="AR7" s="436"/>
      <c r="AS7" s="436"/>
      <c r="AT7" s="436"/>
      <c r="AU7" s="436"/>
      <c r="AV7" s="436"/>
    </row>
    <row r="8" spans="1:48" ht="18.75" x14ac:dyDescent="0.25">
      <c r="A8" s="436"/>
      <c r="B8" s="436"/>
      <c r="C8" s="436"/>
      <c r="D8" s="436"/>
      <c r="E8" s="436"/>
      <c r="F8" s="436"/>
      <c r="G8" s="436"/>
      <c r="H8" s="436"/>
      <c r="I8" s="436"/>
      <c r="J8" s="436"/>
      <c r="K8" s="436"/>
      <c r="L8" s="436"/>
      <c r="M8" s="436"/>
      <c r="N8" s="436"/>
      <c r="O8" s="436"/>
      <c r="P8" s="436"/>
      <c r="Q8" s="436"/>
      <c r="R8" s="436"/>
      <c r="S8" s="436"/>
      <c r="T8" s="436"/>
      <c r="U8" s="436"/>
      <c r="V8" s="436"/>
      <c r="W8" s="436"/>
      <c r="X8" s="436"/>
      <c r="Y8" s="436"/>
      <c r="Z8" s="436"/>
      <c r="AA8" s="436"/>
      <c r="AB8" s="436"/>
      <c r="AC8" s="436"/>
      <c r="AD8" s="436"/>
      <c r="AE8" s="436"/>
      <c r="AF8" s="436"/>
      <c r="AG8" s="436"/>
      <c r="AH8" s="436"/>
      <c r="AI8" s="436"/>
      <c r="AJ8" s="436"/>
      <c r="AK8" s="436"/>
      <c r="AL8" s="436"/>
      <c r="AM8" s="436"/>
      <c r="AN8" s="436"/>
      <c r="AO8" s="436"/>
      <c r="AP8" s="436"/>
      <c r="AQ8" s="436"/>
      <c r="AR8" s="436"/>
      <c r="AS8" s="436"/>
      <c r="AT8" s="436"/>
      <c r="AU8" s="436"/>
      <c r="AV8" s="436"/>
    </row>
    <row r="9" spans="1:48" x14ac:dyDescent="0.25">
      <c r="A9" s="476" t="str">
        <f>'3.2. паспорт Техсостояние ЛЭП'!E9</f>
        <v>ООО "Газпром энерго" (Центральный филиал)</v>
      </c>
      <c r="B9" s="477"/>
      <c r="C9" s="477"/>
      <c r="D9" s="477"/>
      <c r="E9" s="477"/>
      <c r="F9" s="477"/>
      <c r="G9" s="477"/>
      <c r="H9" s="477"/>
      <c r="I9" s="477"/>
      <c r="J9" s="477"/>
      <c r="K9" s="477"/>
      <c r="L9" s="477"/>
      <c r="M9" s="477"/>
      <c r="N9" s="477"/>
      <c r="O9" s="477"/>
      <c r="P9" s="477"/>
      <c r="Q9" s="477"/>
      <c r="R9" s="477"/>
      <c r="S9" s="477"/>
      <c r="T9" s="477"/>
      <c r="U9" s="477"/>
      <c r="V9" s="477"/>
      <c r="W9" s="477"/>
      <c r="X9" s="477"/>
      <c r="Y9" s="477"/>
      <c r="Z9" s="477"/>
      <c r="AA9" s="477"/>
      <c r="AB9" s="477"/>
      <c r="AC9" s="477"/>
      <c r="AD9" s="477"/>
      <c r="AE9" s="477"/>
      <c r="AF9" s="477"/>
      <c r="AG9" s="477"/>
      <c r="AH9" s="477"/>
      <c r="AI9" s="477"/>
      <c r="AJ9" s="477"/>
      <c r="AK9" s="477"/>
      <c r="AL9" s="477"/>
      <c r="AM9" s="477"/>
      <c r="AN9" s="477"/>
      <c r="AO9" s="477"/>
      <c r="AP9" s="477"/>
      <c r="AQ9" s="477"/>
      <c r="AR9" s="477"/>
      <c r="AS9" s="477"/>
      <c r="AT9" s="477"/>
      <c r="AU9" s="477"/>
      <c r="AV9" s="477"/>
    </row>
    <row r="10" spans="1:48" ht="15.75" x14ac:dyDescent="0.25">
      <c r="A10" s="432" t="s">
        <v>4</v>
      </c>
      <c r="B10" s="432"/>
      <c r="C10" s="432"/>
      <c r="D10" s="432"/>
      <c r="E10" s="432"/>
      <c r="F10" s="432"/>
      <c r="G10" s="432"/>
      <c r="H10" s="432"/>
      <c r="I10" s="432"/>
      <c r="J10" s="432"/>
      <c r="K10" s="432"/>
      <c r="L10" s="432"/>
      <c r="M10" s="432"/>
      <c r="N10" s="432"/>
      <c r="O10" s="432"/>
      <c r="P10" s="432"/>
      <c r="Q10" s="432"/>
      <c r="R10" s="432"/>
      <c r="S10" s="432"/>
      <c r="T10" s="432"/>
      <c r="U10" s="432"/>
      <c r="V10" s="432"/>
      <c r="W10" s="432"/>
      <c r="X10" s="432"/>
      <c r="Y10" s="432"/>
      <c r="Z10" s="432"/>
      <c r="AA10" s="432"/>
      <c r="AB10" s="432"/>
      <c r="AC10" s="432"/>
      <c r="AD10" s="432"/>
      <c r="AE10" s="432"/>
      <c r="AF10" s="432"/>
      <c r="AG10" s="432"/>
      <c r="AH10" s="432"/>
      <c r="AI10" s="432"/>
      <c r="AJ10" s="432"/>
      <c r="AK10" s="432"/>
      <c r="AL10" s="432"/>
      <c r="AM10" s="432"/>
      <c r="AN10" s="432"/>
      <c r="AO10" s="432"/>
      <c r="AP10" s="432"/>
      <c r="AQ10" s="432"/>
      <c r="AR10" s="432"/>
      <c r="AS10" s="432"/>
      <c r="AT10" s="432"/>
      <c r="AU10" s="432"/>
      <c r="AV10" s="432"/>
    </row>
    <row r="11" spans="1:48" ht="18.75" x14ac:dyDescent="0.25">
      <c r="A11" s="436"/>
      <c r="B11" s="436"/>
      <c r="C11" s="436"/>
      <c r="D11" s="436"/>
      <c r="E11" s="436"/>
      <c r="F11" s="436"/>
      <c r="G11" s="436"/>
      <c r="H11" s="436"/>
      <c r="I11" s="436"/>
      <c r="J11" s="436"/>
      <c r="K11" s="436"/>
      <c r="L11" s="436"/>
      <c r="M11" s="436"/>
      <c r="N11" s="436"/>
      <c r="O11" s="436"/>
      <c r="P11" s="436"/>
      <c r="Q11" s="436"/>
      <c r="R11" s="436"/>
      <c r="S11" s="436"/>
      <c r="T11" s="436"/>
      <c r="U11" s="436"/>
      <c r="V11" s="436"/>
      <c r="W11" s="436"/>
      <c r="X11" s="436"/>
      <c r="Y11" s="436"/>
      <c r="Z11" s="436"/>
      <c r="AA11" s="436"/>
      <c r="AB11" s="436"/>
      <c r="AC11" s="436"/>
      <c r="AD11" s="436"/>
      <c r="AE11" s="436"/>
      <c r="AF11" s="436"/>
      <c r="AG11" s="436"/>
      <c r="AH11" s="436"/>
      <c r="AI11" s="436"/>
      <c r="AJ11" s="436"/>
      <c r="AK11" s="436"/>
      <c r="AL11" s="436"/>
      <c r="AM11" s="436"/>
      <c r="AN11" s="436"/>
      <c r="AO11" s="436"/>
      <c r="AP11" s="436"/>
      <c r="AQ11" s="436"/>
      <c r="AR11" s="436"/>
      <c r="AS11" s="436"/>
      <c r="AT11" s="436"/>
      <c r="AU11" s="436"/>
      <c r="AV11" s="436"/>
    </row>
    <row r="12" spans="1:48" x14ac:dyDescent="0.25">
      <c r="A12" s="476" t="str">
        <f>'3.2. паспорт Техсостояние ЛЭП'!E12</f>
        <v>O_ОНМ25/1</v>
      </c>
      <c r="B12" s="477"/>
      <c r="C12" s="477"/>
      <c r="D12" s="477"/>
      <c r="E12" s="477"/>
      <c r="F12" s="477"/>
      <c r="G12" s="477"/>
      <c r="H12" s="477"/>
      <c r="I12" s="477"/>
      <c r="J12" s="477"/>
      <c r="K12" s="477"/>
      <c r="L12" s="477"/>
      <c r="M12" s="477"/>
      <c r="N12" s="477"/>
      <c r="O12" s="477"/>
      <c r="P12" s="477"/>
      <c r="Q12" s="477"/>
      <c r="R12" s="477"/>
      <c r="S12" s="477"/>
      <c r="T12" s="477"/>
      <c r="U12" s="477"/>
      <c r="V12" s="477"/>
      <c r="W12" s="477"/>
      <c r="X12" s="477"/>
      <c r="Y12" s="477"/>
      <c r="Z12" s="477"/>
      <c r="AA12" s="477"/>
      <c r="AB12" s="477"/>
      <c r="AC12" s="477"/>
      <c r="AD12" s="477"/>
      <c r="AE12" s="477"/>
      <c r="AF12" s="477"/>
      <c r="AG12" s="477"/>
      <c r="AH12" s="477"/>
      <c r="AI12" s="477"/>
      <c r="AJ12" s="477"/>
      <c r="AK12" s="477"/>
      <c r="AL12" s="477"/>
      <c r="AM12" s="477"/>
      <c r="AN12" s="477"/>
      <c r="AO12" s="477"/>
      <c r="AP12" s="477"/>
      <c r="AQ12" s="477"/>
      <c r="AR12" s="477"/>
      <c r="AS12" s="477"/>
      <c r="AT12" s="477"/>
      <c r="AU12" s="477"/>
      <c r="AV12" s="477"/>
    </row>
    <row r="13" spans="1:48" ht="15.75" x14ac:dyDescent="0.25">
      <c r="A13" s="432" t="s">
        <v>3</v>
      </c>
      <c r="B13" s="432"/>
      <c r="C13" s="432"/>
      <c r="D13" s="432"/>
      <c r="E13" s="432"/>
      <c r="F13" s="432"/>
      <c r="G13" s="432"/>
      <c r="H13" s="432"/>
      <c r="I13" s="432"/>
      <c r="J13" s="432"/>
      <c r="K13" s="432"/>
      <c r="L13" s="432"/>
      <c r="M13" s="432"/>
      <c r="N13" s="432"/>
      <c r="O13" s="432"/>
      <c r="P13" s="432"/>
      <c r="Q13" s="432"/>
      <c r="R13" s="432"/>
      <c r="S13" s="432"/>
      <c r="T13" s="432"/>
      <c r="U13" s="432"/>
      <c r="V13" s="432"/>
      <c r="W13" s="432"/>
      <c r="X13" s="432"/>
      <c r="Y13" s="432"/>
      <c r="Z13" s="432"/>
      <c r="AA13" s="432"/>
      <c r="AB13" s="432"/>
      <c r="AC13" s="432"/>
      <c r="AD13" s="432"/>
      <c r="AE13" s="432"/>
      <c r="AF13" s="432"/>
      <c r="AG13" s="432"/>
      <c r="AH13" s="432"/>
      <c r="AI13" s="432"/>
      <c r="AJ13" s="432"/>
      <c r="AK13" s="432"/>
      <c r="AL13" s="432"/>
      <c r="AM13" s="432"/>
      <c r="AN13" s="432"/>
      <c r="AO13" s="432"/>
      <c r="AP13" s="432"/>
      <c r="AQ13" s="432"/>
      <c r="AR13" s="432"/>
      <c r="AS13" s="432"/>
      <c r="AT13" s="432"/>
      <c r="AU13" s="432"/>
      <c r="AV13" s="432"/>
    </row>
    <row r="14" spans="1:48" ht="18.75" x14ac:dyDescent="0.25">
      <c r="A14" s="439"/>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c r="AD14" s="439"/>
      <c r="AE14" s="439"/>
      <c r="AF14" s="439"/>
      <c r="AG14" s="439"/>
      <c r="AH14" s="439"/>
      <c r="AI14" s="439"/>
      <c r="AJ14" s="439"/>
      <c r="AK14" s="439"/>
      <c r="AL14" s="439"/>
      <c r="AM14" s="439"/>
      <c r="AN14" s="439"/>
      <c r="AO14" s="439"/>
      <c r="AP14" s="439"/>
      <c r="AQ14" s="439"/>
      <c r="AR14" s="439"/>
      <c r="AS14" s="439"/>
      <c r="AT14" s="439"/>
      <c r="AU14" s="439"/>
      <c r="AV14" s="439"/>
    </row>
    <row r="15" spans="1:48" x14ac:dyDescent="0.25">
      <c r="A15" s="476" t="str">
        <f>'3.1. паспорт Техсостояние ПС'!A13:T13</f>
        <v>Покупка генератора поискового ГП-500К (с кейсом) Ангстрем 1 шт.</v>
      </c>
      <c r="B15" s="477"/>
      <c r="C15" s="477"/>
      <c r="D15" s="477"/>
      <c r="E15" s="477"/>
      <c r="F15" s="477"/>
      <c r="G15" s="477"/>
      <c r="H15" s="477"/>
      <c r="I15" s="477"/>
      <c r="J15" s="477"/>
      <c r="K15" s="477"/>
      <c r="L15" s="477"/>
      <c r="M15" s="477"/>
      <c r="N15" s="477"/>
      <c r="O15" s="477"/>
      <c r="P15" s="477"/>
      <c r="Q15" s="477"/>
      <c r="R15" s="477"/>
      <c r="S15" s="477"/>
      <c r="T15" s="477"/>
      <c r="U15" s="477"/>
      <c r="V15" s="477"/>
      <c r="W15" s="477"/>
      <c r="X15" s="477"/>
      <c r="Y15" s="477"/>
      <c r="Z15" s="477"/>
      <c r="AA15" s="477"/>
      <c r="AB15" s="477"/>
      <c r="AC15" s="477"/>
      <c r="AD15" s="477"/>
      <c r="AE15" s="477"/>
      <c r="AF15" s="477"/>
      <c r="AG15" s="477"/>
      <c r="AH15" s="477"/>
      <c r="AI15" s="477"/>
      <c r="AJ15" s="477"/>
      <c r="AK15" s="477"/>
      <c r="AL15" s="477"/>
      <c r="AM15" s="477"/>
      <c r="AN15" s="477"/>
      <c r="AO15" s="477"/>
      <c r="AP15" s="477"/>
      <c r="AQ15" s="477"/>
      <c r="AR15" s="477"/>
      <c r="AS15" s="477"/>
      <c r="AT15" s="477"/>
      <c r="AU15" s="477"/>
      <c r="AV15" s="477"/>
    </row>
    <row r="16" spans="1:48" ht="15.75" x14ac:dyDescent="0.25">
      <c r="A16" s="432" t="s">
        <v>2</v>
      </c>
      <c r="B16" s="432"/>
      <c r="C16" s="432"/>
      <c r="D16" s="432"/>
      <c r="E16" s="432"/>
      <c r="F16" s="432"/>
      <c r="G16" s="432"/>
      <c r="H16" s="432"/>
      <c r="I16" s="432"/>
      <c r="J16" s="432"/>
      <c r="K16" s="432"/>
      <c r="L16" s="432"/>
      <c r="M16" s="432"/>
      <c r="N16" s="432"/>
      <c r="O16" s="432"/>
      <c r="P16" s="432"/>
      <c r="Q16" s="432"/>
      <c r="R16" s="432"/>
      <c r="S16" s="432"/>
      <c r="T16" s="432"/>
      <c r="U16" s="432"/>
      <c r="V16" s="432"/>
      <c r="W16" s="432"/>
      <c r="X16" s="432"/>
      <c r="Y16" s="432"/>
      <c r="Z16" s="432"/>
      <c r="AA16" s="432"/>
      <c r="AB16" s="432"/>
      <c r="AC16" s="432"/>
      <c r="AD16" s="432"/>
      <c r="AE16" s="432"/>
      <c r="AF16" s="432"/>
      <c r="AG16" s="432"/>
      <c r="AH16" s="432"/>
      <c r="AI16" s="432"/>
      <c r="AJ16" s="432"/>
      <c r="AK16" s="432"/>
      <c r="AL16" s="432"/>
      <c r="AM16" s="432"/>
      <c r="AN16" s="432"/>
      <c r="AO16" s="432"/>
      <c r="AP16" s="432"/>
      <c r="AQ16" s="432"/>
      <c r="AR16" s="432"/>
      <c r="AS16" s="432"/>
      <c r="AT16" s="432"/>
      <c r="AU16" s="432"/>
      <c r="AV16" s="432"/>
    </row>
    <row r="17" spans="1:48" x14ac:dyDescent="0.25">
      <c r="A17" s="478"/>
      <c r="B17" s="478"/>
      <c r="C17" s="478"/>
      <c r="D17" s="478"/>
      <c r="E17" s="478"/>
      <c r="F17" s="478"/>
      <c r="G17" s="478"/>
      <c r="H17" s="478"/>
      <c r="I17" s="478"/>
      <c r="J17" s="478"/>
      <c r="K17" s="478"/>
      <c r="L17" s="478"/>
      <c r="M17" s="478"/>
      <c r="N17" s="478"/>
      <c r="O17" s="478"/>
      <c r="P17" s="478"/>
      <c r="Q17" s="478"/>
      <c r="R17" s="478"/>
      <c r="S17" s="478"/>
      <c r="T17" s="478"/>
      <c r="U17" s="478"/>
      <c r="V17" s="478"/>
      <c r="W17" s="478"/>
      <c r="X17" s="478"/>
      <c r="Y17" s="478"/>
      <c r="Z17" s="478"/>
      <c r="AA17" s="478"/>
      <c r="AB17" s="478"/>
      <c r="AC17" s="478"/>
      <c r="AD17" s="478"/>
      <c r="AE17" s="478"/>
      <c r="AF17" s="478"/>
      <c r="AG17" s="478"/>
      <c r="AH17" s="478"/>
      <c r="AI17" s="478"/>
      <c r="AJ17" s="478"/>
      <c r="AK17" s="478"/>
      <c r="AL17" s="478"/>
      <c r="AM17" s="478"/>
      <c r="AN17" s="478"/>
      <c r="AO17" s="478"/>
      <c r="AP17" s="478"/>
      <c r="AQ17" s="478"/>
      <c r="AR17" s="478"/>
      <c r="AS17" s="478"/>
      <c r="AT17" s="478"/>
      <c r="AU17" s="478"/>
      <c r="AV17" s="478"/>
    </row>
    <row r="18" spans="1:48" ht="14.25" customHeight="1" x14ac:dyDescent="0.25">
      <c r="A18" s="478"/>
      <c r="B18" s="478"/>
      <c r="C18" s="478"/>
      <c r="D18" s="478"/>
      <c r="E18" s="478"/>
      <c r="F18" s="478"/>
      <c r="G18" s="478"/>
      <c r="H18" s="478"/>
      <c r="I18" s="478"/>
      <c r="J18" s="478"/>
      <c r="K18" s="478"/>
      <c r="L18" s="478"/>
      <c r="M18" s="478"/>
      <c r="N18" s="478"/>
      <c r="O18" s="478"/>
      <c r="P18" s="478"/>
      <c r="Q18" s="478"/>
      <c r="R18" s="478"/>
      <c r="S18" s="478"/>
      <c r="T18" s="478"/>
      <c r="U18" s="478"/>
      <c r="V18" s="478"/>
      <c r="W18" s="478"/>
      <c r="X18" s="478"/>
      <c r="Y18" s="478"/>
      <c r="Z18" s="478"/>
      <c r="AA18" s="478"/>
      <c r="AB18" s="478"/>
      <c r="AC18" s="478"/>
      <c r="AD18" s="478"/>
      <c r="AE18" s="478"/>
      <c r="AF18" s="478"/>
      <c r="AG18" s="478"/>
      <c r="AH18" s="478"/>
      <c r="AI18" s="478"/>
      <c r="AJ18" s="478"/>
      <c r="AK18" s="478"/>
      <c r="AL18" s="478"/>
      <c r="AM18" s="478"/>
      <c r="AN18" s="478"/>
      <c r="AO18" s="478"/>
      <c r="AP18" s="478"/>
      <c r="AQ18" s="478"/>
      <c r="AR18" s="478"/>
      <c r="AS18" s="478"/>
      <c r="AT18" s="478"/>
      <c r="AU18" s="478"/>
      <c r="AV18" s="478"/>
    </row>
    <row r="19" spans="1:48" x14ac:dyDescent="0.25">
      <c r="A19" s="478"/>
      <c r="B19" s="478"/>
      <c r="C19" s="478"/>
      <c r="D19" s="478"/>
      <c r="E19" s="478"/>
      <c r="F19" s="478"/>
      <c r="G19" s="478"/>
      <c r="H19" s="478"/>
      <c r="I19" s="478"/>
      <c r="J19" s="478"/>
      <c r="K19" s="478"/>
      <c r="L19" s="478"/>
      <c r="M19" s="478"/>
      <c r="N19" s="478"/>
      <c r="O19" s="478"/>
      <c r="P19" s="478"/>
      <c r="Q19" s="478"/>
      <c r="R19" s="478"/>
      <c r="S19" s="478"/>
      <c r="T19" s="478"/>
      <c r="U19" s="478"/>
      <c r="V19" s="478"/>
      <c r="W19" s="478"/>
      <c r="X19" s="478"/>
      <c r="Y19" s="478"/>
      <c r="Z19" s="478"/>
      <c r="AA19" s="478"/>
      <c r="AB19" s="478"/>
      <c r="AC19" s="478"/>
      <c r="AD19" s="478"/>
      <c r="AE19" s="478"/>
      <c r="AF19" s="478"/>
      <c r="AG19" s="478"/>
      <c r="AH19" s="478"/>
      <c r="AI19" s="478"/>
      <c r="AJ19" s="478"/>
      <c r="AK19" s="478"/>
      <c r="AL19" s="478"/>
      <c r="AM19" s="478"/>
      <c r="AN19" s="478"/>
      <c r="AO19" s="478"/>
      <c r="AP19" s="478"/>
      <c r="AQ19" s="478"/>
      <c r="AR19" s="478"/>
      <c r="AS19" s="478"/>
      <c r="AT19" s="478"/>
      <c r="AU19" s="478"/>
      <c r="AV19" s="478"/>
    </row>
    <row r="20" spans="1:48" s="21" customFormat="1" x14ac:dyDescent="0.25">
      <c r="A20" s="479"/>
      <c r="B20" s="479"/>
      <c r="C20" s="479"/>
      <c r="D20" s="479"/>
      <c r="E20" s="479"/>
      <c r="F20" s="479"/>
      <c r="G20" s="479"/>
      <c r="H20" s="479"/>
      <c r="I20" s="479"/>
      <c r="J20" s="479"/>
      <c r="K20" s="479"/>
      <c r="L20" s="479"/>
      <c r="M20" s="479"/>
      <c r="N20" s="479"/>
      <c r="O20" s="479"/>
      <c r="P20" s="479"/>
      <c r="Q20" s="479"/>
      <c r="R20" s="479"/>
      <c r="S20" s="479"/>
      <c r="T20" s="479"/>
      <c r="U20" s="479"/>
      <c r="V20" s="479"/>
      <c r="W20" s="479"/>
      <c r="X20" s="479"/>
      <c r="Y20" s="479"/>
      <c r="Z20" s="479"/>
      <c r="AA20" s="479"/>
      <c r="AB20" s="479"/>
      <c r="AC20" s="479"/>
      <c r="AD20" s="479"/>
      <c r="AE20" s="479"/>
      <c r="AF20" s="479"/>
      <c r="AG20" s="479"/>
      <c r="AH20" s="479"/>
      <c r="AI20" s="479"/>
      <c r="AJ20" s="479"/>
      <c r="AK20" s="479"/>
      <c r="AL20" s="479"/>
      <c r="AM20" s="479"/>
      <c r="AN20" s="479"/>
      <c r="AO20" s="479"/>
      <c r="AP20" s="479"/>
      <c r="AQ20" s="479"/>
      <c r="AR20" s="479"/>
      <c r="AS20" s="479"/>
      <c r="AT20" s="479"/>
      <c r="AU20" s="479"/>
      <c r="AV20" s="479"/>
    </row>
    <row r="21" spans="1:48" s="21" customFormat="1" x14ac:dyDescent="0.25">
      <c r="A21" s="587" t="s">
        <v>370</v>
      </c>
      <c r="B21" s="587"/>
      <c r="C21" s="587"/>
      <c r="D21" s="587"/>
      <c r="E21" s="587"/>
      <c r="F21" s="587"/>
      <c r="G21" s="587"/>
      <c r="H21" s="587"/>
      <c r="I21" s="587"/>
      <c r="J21" s="587"/>
      <c r="K21" s="587"/>
      <c r="L21" s="587"/>
      <c r="M21" s="587"/>
      <c r="N21" s="587"/>
      <c r="O21" s="587"/>
      <c r="P21" s="587"/>
      <c r="Q21" s="587"/>
      <c r="R21" s="587"/>
      <c r="S21" s="587"/>
      <c r="T21" s="587"/>
      <c r="U21" s="587"/>
      <c r="V21" s="587"/>
      <c r="W21" s="587"/>
      <c r="X21" s="587"/>
      <c r="Y21" s="587"/>
      <c r="Z21" s="587"/>
      <c r="AA21" s="587"/>
      <c r="AB21" s="587"/>
      <c r="AC21" s="587"/>
      <c r="AD21" s="587"/>
      <c r="AE21" s="587"/>
      <c r="AF21" s="587"/>
      <c r="AG21" s="587"/>
      <c r="AH21" s="587"/>
      <c r="AI21" s="587"/>
      <c r="AJ21" s="587"/>
      <c r="AK21" s="587"/>
      <c r="AL21" s="587"/>
      <c r="AM21" s="587"/>
      <c r="AN21" s="587"/>
      <c r="AO21" s="587"/>
      <c r="AP21" s="587"/>
      <c r="AQ21" s="587"/>
      <c r="AR21" s="587"/>
      <c r="AS21" s="587"/>
      <c r="AT21" s="587"/>
      <c r="AU21" s="587"/>
      <c r="AV21" s="587"/>
    </row>
    <row r="22" spans="1:48" s="21" customFormat="1" ht="58.5" customHeight="1" x14ac:dyDescent="0.25">
      <c r="A22" s="588" t="s">
        <v>48</v>
      </c>
      <c r="B22" s="591" t="s">
        <v>20</v>
      </c>
      <c r="C22" s="588" t="s">
        <v>47</v>
      </c>
      <c r="D22" s="588" t="s">
        <v>46</v>
      </c>
      <c r="E22" s="594" t="s">
        <v>379</v>
      </c>
      <c r="F22" s="595"/>
      <c r="G22" s="595"/>
      <c r="H22" s="595"/>
      <c r="I22" s="595"/>
      <c r="J22" s="595"/>
      <c r="K22" s="595"/>
      <c r="L22" s="596"/>
      <c r="M22" s="588" t="s">
        <v>45</v>
      </c>
      <c r="N22" s="588" t="s">
        <v>44</v>
      </c>
      <c r="O22" s="588" t="s">
        <v>43</v>
      </c>
      <c r="P22" s="597" t="s">
        <v>230</v>
      </c>
      <c r="Q22" s="597" t="s">
        <v>42</v>
      </c>
      <c r="R22" s="597" t="s">
        <v>41</v>
      </c>
      <c r="S22" s="597" t="s">
        <v>40</v>
      </c>
      <c r="T22" s="597"/>
      <c r="U22" s="598" t="s">
        <v>39</v>
      </c>
      <c r="V22" s="598" t="s">
        <v>38</v>
      </c>
      <c r="W22" s="597" t="s">
        <v>37</v>
      </c>
      <c r="X22" s="597" t="s">
        <v>36</v>
      </c>
      <c r="Y22" s="597" t="s">
        <v>35</v>
      </c>
      <c r="Z22" s="611" t="s">
        <v>34</v>
      </c>
      <c r="AA22" s="597" t="s">
        <v>33</v>
      </c>
      <c r="AB22" s="597" t="s">
        <v>32</v>
      </c>
      <c r="AC22" s="597" t="s">
        <v>31</v>
      </c>
      <c r="AD22" s="597" t="s">
        <v>30</v>
      </c>
      <c r="AE22" s="597" t="s">
        <v>29</v>
      </c>
      <c r="AF22" s="597" t="s">
        <v>28</v>
      </c>
      <c r="AG22" s="597"/>
      <c r="AH22" s="597"/>
      <c r="AI22" s="597"/>
      <c r="AJ22" s="597"/>
      <c r="AK22" s="597"/>
      <c r="AL22" s="597" t="s">
        <v>27</v>
      </c>
      <c r="AM22" s="597"/>
      <c r="AN22" s="597"/>
      <c r="AO22" s="597"/>
      <c r="AP22" s="597" t="s">
        <v>26</v>
      </c>
      <c r="AQ22" s="597"/>
      <c r="AR22" s="597" t="s">
        <v>25</v>
      </c>
      <c r="AS22" s="597" t="s">
        <v>24</v>
      </c>
      <c r="AT22" s="597" t="s">
        <v>23</v>
      </c>
      <c r="AU22" s="597" t="s">
        <v>22</v>
      </c>
      <c r="AV22" s="601" t="s">
        <v>21</v>
      </c>
    </row>
    <row r="23" spans="1:48" s="21" customFormat="1" ht="64.5" customHeight="1" x14ac:dyDescent="0.25">
      <c r="A23" s="589"/>
      <c r="B23" s="592"/>
      <c r="C23" s="589"/>
      <c r="D23" s="589"/>
      <c r="E23" s="603" t="s">
        <v>19</v>
      </c>
      <c r="F23" s="605" t="s">
        <v>120</v>
      </c>
      <c r="G23" s="605" t="s">
        <v>119</v>
      </c>
      <c r="H23" s="605" t="s">
        <v>118</v>
      </c>
      <c r="I23" s="609" t="s">
        <v>312</v>
      </c>
      <c r="J23" s="609" t="s">
        <v>313</v>
      </c>
      <c r="K23" s="609" t="s">
        <v>314</v>
      </c>
      <c r="L23" s="605" t="s">
        <v>68</v>
      </c>
      <c r="M23" s="589"/>
      <c r="N23" s="589"/>
      <c r="O23" s="589"/>
      <c r="P23" s="597"/>
      <c r="Q23" s="597"/>
      <c r="R23" s="597"/>
      <c r="S23" s="607" t="s">
        <v>0</v>
      </c>
      <c r="T23" s="607" t="s">
        <v>7</v>
      </c>
      <c r="U23" s="598"/>
      <c r="V23" s="598"/>
      <c r="W23" s="597"/>
      <c r="X23" s="597"/>
      <c r="Y23" s="597"/>
      <c r="Z23" s="597"/>
      <c r="AA23" s="597"/>
      <c r="AB23" s="597"/>
      <c r="AC23" s="597"/>
      <c r="AD23" s="597"/>
      <c r="AE23" s="597"/>
      <c r="AF23" s="597" t="s">
        <v>18</v>
      </c>
      <c r="AG23" s="597"/>
      <c r="AH23" s="597" t="s">
        <v>17</v>
      </c>
      <c r="AI23" s="597"/>
      <c r="AJ23" s="588" t="s">
        <v>16</v>
      </c>
      <c r="AK23" s="588" t="s">
        <v>15</v>
      </c>
      <c r="AL23" s="588" t="s">
        <v>14</v>
      </c>
      <c r="AM23" s="588" t="s">
        <v>13</v>
      </c>
      <c r="AN23" s="588" t="s">
        <v>12</v>
      </c>
      <c r="AO23" s="588" t="s">
        <v>11</v>
      </c>
      <c r="AP23" s="588" t="s">
        <v>10</v>
      </c>
      <c r="AQ23" s="599" t="s">
        <v>7</v>
      </c>
      <c r="AR23" s="597"/>
      <c r="AS23" s="597"/>
      <c r="AT23" s="597"/>
      <c r="AU23" s="597"/>
      <c r="AV23" s="602"/>
    </row>
    <row r="24" spans="1:48" s="21" customFormat="1" ht="96.75" customHeight="1" x14ac:dyDescent="0.25">
      <c r="A24" s="590"/>
      <c r="B24" s="593"/>
      <c r="C24" s="590"/>
      <c r="D24" s="590"/>
      <c r="E24" s="604"/>
      <c r="F24" s="606"/>
      <c r="G24" s="606"/>
      <c r="H24" s="606"/>
      <c r="I24" s="610"/>
      <c r="J24" s="610"/>
      <c r="K24" s="610"/>
      <c r="L24" s="606"/>
      <c r="M24" s="590"/>
      <c r="N24" s="590"/>
      <c r="O24" s="590"/>
      <c r="P24" s="597"/>
      <c r="Q24" s="597"/>
      <c r="R24" s="597"/>
      <c r="S24" s="608"/>
      <c r="T24" s="608"/>
      <c r="U24" s="598"/>
      <c r="V24" s="598"/>
      <c r="W24" s="597"/>
      <c r="X24" s="597"/>
      <c r="Y24" s="597"/>
      <c r="Z24" s="597"/>
      <c r="AA24" s="597"/>
      <c r="AB24" s="597"/>
      <c r="AC24" s="597"/>
      <c r="AD24" s="597"/>
      <c r="AE24" s="597"/>
      <c r="AF24" s="121" t="s">
        <v>9</v>
      </c>
      <c r="AG24" s="121" t="s">
        <v>8</v>
      </c>
      <c r="AH24" s="122" t="s">
        <v>0</v>
      </c>
      <c r="AI24" s="122" t="s">
        <v>7</v>
      </c>
      <c r="AJ24" s="590"/>
      <c r="AK24" s="590"/>
      <c r="AL24" s="590"/>
      <c r="AM24" s="590"/>
      <c r="AN24" s="590"/>
      <c r="AO24" s="590"/>
      <c r="AP24" s="590"/>
      <c r="AQ24" s="600"/>
      <c r="AR24" s="597"/>
      <c r="AS24" s="597"/>
      <c r="AT24" s="597"/>
      <c r="AU24" s="597"/>
      <c r="AV24" s="602"/>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33.75" x14ac:dyDescent="0.2">
      <c r="A26" s="19">
        <v>1</v>
      </c>
      <c r="B26" s="291" t="s">
        <v>503</v>
      </c>
      <c r="C26" s="291" t="s">
        <v>504</v>
      </c>
      <c r="D26" s="325" t="s">
        <v>437</v>
      </c>
      <c r="E26" s="19">
        <v>1</v>
      </c>
      <c r="F26" s="19" t="s">
        <v>437</v>
      </c>
      <c r="G26" s="19" t="s">
        <v>437</v>
      </c>
      <c r="H26" s="19" t="s">
        <v>437</v>
      </c>
      <c r="I26" s="19" t="s">
        <v>437</v>
      </c>
      <c r="J26" s="19" t="s">
        <v>437</v>
      </c>
      <c r="K26" s="19" t="s">
        <v>437</v>
      </c>
      <c r="L26" s="19" t="s">
        <v>437</v>
      </c>
      <c r="M26" s="19" t="s">
        <v>437</v>
      </c>
      <c r="N26" s="326" t="s">
        <v>609</v>
      </c>
      <c r="O26" s="19" t="s">
        <v>437</v>
      </c>
      <c r="P26" s="19" t="s">
        <v>437</v>
      </c>
      <c r="Q26" s="326" t="s">
        <v>509</v>
      </c>
      <c r="R26" s="328" t="s">
        <v>437</v>
      </c>
      <c r="S26" s="326" t="s">
        <v>437</v>
      </c>
      <c r="T26" s="326" t="s">
        <v>437</v>
      </c>
      <c r="U26" s="19" t="s">
        <v>437</v>
      </c>
      <c r="V26" s="19" t="s">
        <v>437</v>
      </c>
      <c r="W26" s="326" t="s">
        <v>437</v>
      </c>
      <c r="X26" s="19" t="s">
        <v>437</v>
      </c>
      <c r="Y26" s="19" t="s">
        <v>437</v>
      </c>
      <c r="Z26" s="19" t="s">
        <v>437</v>
      </c>
      <c r="AA26" s="19" t="s">
        <v>437</v>
      </c>
      <c r="AB26" s="328" t="s">
        <v>437</v>
      </c>
      <c r="AC26" s="326" t="s">
        <v>437</v>
      </c>
      <c r="AD26" s="328" t="s">
        <v>437</v>
      </c>
      <c r="AE26" s="19" t="s">
        <v>437</v>
      </c>
      <c r="AF26" s="19" t="s">
        <v>437</v>
      </c>
      <c r="AG26" s="19" t="s">
        <v>437</v>
      </c>
      <c r="AH26" s="19" t="s">
        <v>437</v>
      </c>
      <c r="AI26" s="19" t="s">
        <v>437</v>
      </c>
      <c r="AJ26" s="327" t="s">
        <v>437</v>
      </c>
      <c r="AK26" s="327" t="s">
        <v>437</v>
      </c>
      <c r="AL26" s="19" t="s">
        <v>437</v>
      </c>
      <c r="AM26" s="19" t="s">
        <v>437</v>
      </c>
      <c r="AN26" s="19" t="s">
        <v>437</v>
      </c>
      <c r="AO26" s="19" t="s">
        <v>437</v>
      </c>
      <c r="AP26" s="19" t="s">
        <v>437</v>
      </c>
      <c r="AQ26" s="327" t="s">
        <v>437</v>
      </c>
      <c r="AR26" s="327" t="s">
        <v>437</v>
      </c>
      <c r="AS26" s="327" t="s">
        <v>437</v>
      </c>
      <c r="AT26" s="327" t="s">
        <v>437</v>
      </c>
      <c r="AU26" s="19" t="s">
        <v>437</v>
      </c>
      <c r="AV26" s="19" t="s">
        <v>437</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H83"/>
  <sheetViews>
    <sheetView view="pageBreakPreview" topLeftCell="A43" zoomScale="85" zoomScaleNormal="90" zoomScaleSheetLayoutView="85" workbookViewId="0">
      <selection activeCell="B73" sqref="B73:B78"/>
    </sheetView>
  </sheetViews>
  <sheetFormatPr defaultRowHeight="15.75" x14ac:dyDescent="0.25"/>
  <cols>
    <col min="1" max="2" width="66.140625" style="97" customWidth="1"/>
    <col min="3" max="256" width="9.140625" style="98"/>
    <col min="257" max="258" width="66.140625" style="98" customWidth="1"/>
    <col min="259" max="512" width="9.140625" style="98"/>
    <col min="513" max="514" width="66.140625" style="98" customWidth="1"/>
    <col min="515" max="768" width="9.140625" style="98"/>
    <col min="769" max="770" width="66.140625" style="98" customWidth="1"/>
    <col min="771" max="1024" width="9.140625" style="98"/>
    <col min="1025" max="1026" width="66.140625" style="98" customWidth="1"/>
    <col min="1027" max="1280" width="9.140625" style="98"/>
    <col min="1281" max="1282" width="66.140625" style="98" customWidth="1"/>
    <col min="1283" max="1536" width="9.140625" style="98"/>
    <col min="1537" max="1538" width="66.140625" style="98" customWidth="1"/>
    <col min="1539" max="1792" width="9.140625" style="98"/>
    <col min="1793" max="1794" width="66.140625" style="98" customWidth="1"/>
    <col min="1795" max="2048" width="9.140625" style="98"/>
    <col min="2049" max="2050" width="66.140625" style="98" customWidth="1"/>
    <col min="2051" max="2304" width="9.140625" style="98"/>
    <col min="2305" max="2306" width="66.140625" style="98" customWidth="1"/>
    <col min="2307" max="2560" width="9.140625" style="98"/>
    <col min="2561" max="2562" width="66.140625" style="98" customWidth="1"/>
    <col min="2563" max="2816" width="9.140625" style="98"/>
    <col min="2817" max="2818" width="66.140625" style="98" customWidth="1"/>
    <col min="2819" max="3072" width="9.140625" style="98"/>
    <col min="3073" max="3074" width="66.140625" style="98" customWidth="1"/>
    <col min="3075" max="3328" width="9.140625" style="98"/>
    <col min="3329" max="3330" width="66.140625" style="98" customWidth="1"/>
    <col min="3331" max="3584" width="9.140625" style="98"/>
    <col min="3585" max="3586" width="66.140625" style="98" customWidth="1"/>
    <col min="3587" max="3840" width="9.140625" style="98"/>
    <col min="3841" max="3842" width="66.140625" style="98" customWidth="1"/>
    <col min="3843" max="4096" width="9.140625" style="98"/>
    <col min="4097" max="4098" width="66.140625" style="98" customWidth="1"/>
    <col min="4099" max="4352" width="9.140625" style="98"/>
    <col min="4353" max="4354" width="66.140625" style="98" customWidth="1"/>
    <col min="4355" max="4608" width="9.140625" style="98"/>
    <col min="4609" max="4610" width="66.140625" style="98" customWidth="1"/>
    <col min="4611" max="4864" width="9.140625" style="98"/>
    <col min="4865" max="4866" width="66.140625" style="98" customWidth="1"/>
    <col min="4867" max="5120" width="9.140625" style="98"/>
    <col min="5121" max="5122" width="66.140625" style="98" customWidth="1"/>
    <col min="5123" max="5376" width="9.140625" style="98"/>
    <col min="5377" max="5378" width="66.140625" style="98" customWidth="1"/>
    <col min="5379" max="5632" width="9.140625" style="98"/>
    <col min="5633" max="5634" width="66.140625" style="98" customWidth="1"/>
    <col min="5635" max="5888" width="9.140625" style="98"/>
    <col min="5889" max="5890" width="66.140625" style="98" customWidth="1"/>
    <col min="5891" max="6144" width="9.140625" style="98"/>
    <col min="6145" max="6146" width="66.140625" style="98" customWidth="1"/>
    <col min="6147" max="6400" width="9.140625" style="98"/>
    <col min="6401" max="6402" width="66.140625" style="98" customWidth="1"/>
    <col min="6403" max="6656" width="9.140625" style="98"/>
    <col min="6657" max="6658" width="66.140625" style="98" customWidth="1"/>
    <col min="6659" max="6912" width="9.140625" style="98"/>
    <col min="6913" max="6914" width="66.140625" style="98" customWidth="1"/>
    <col min="6915" max="7168" width="9.140625" style="98"/>
    <col min="7169" max="7170" width="66.140625" style="98" customWidth="1"/>
    <col min="7171" max="7424" width="9.140625" style="98"/>
    <col min="7425" max="7426" width="66.140625" style="98" customWidth="1"/>
    <col min="7427" max="7680" width="9.140625" style="98"/>
    <col min="7681" max="7682" width="66.140625" style="98" customWidth="1"/>
    <col min="7683" max="7936" width="9.140625" style="98"/>
    <col min="7937" max="7938" width="66.140625" style="98" customWidth="1"/>
    <col min="7939" max="8192" width="9.140625" style="98"/>
    <col min="8193" max="8194" width="66.140625" style="98" customWidth="1"/>
    <col min="8195" max="8448" width="9.140625" style="98"/>
    <col min="8449" max="8450" width="66.140625" style="98" customWidth="1"/>
    <col min="8451" max="8704" width="9.140625" style="98"/>
    <col min="8705" max="8706" width="66.140625" style="98" customWidth="1"/>
    <col min="8707" max="8960" width="9.140625" style="98"/>
    <col min="8961" max="8962" width="66.140625" style="98" customWidth="1"/>
    <col min="8963" max="9216" width="9.140625" style="98"/>
    <col min="9217" max="9218" width="66.140625" style="98" customWidth="1"/>
    <col min="9219" max="9472" width="9.140625" style="98"/>
    <col min="9473" max="9474" width="66.140625" style="98" customWidth="1"/>
    <col min="9475" max="9728" width="9.140625" style="98"/>
    <col min="9729" max="9730" width="66.140625" style="98" customWidth="1"/>
    <col min="9731" max="9984" width="9.140625" style="98"/>
    <col min="9985" max="9986" width="66.140625" style="98" customWidth="1"/>
    <col min="9987" max="10240" width="9.140625" style="98"/>
    <col min="10241" max="10242" width="66.140625" style="98" customWidth="1"/>
    <col min="10243" max="10496" width="9.140625" style="98"/>
    <col min="10497" max="10498" width="66.140625" style="98" customWidth="1"/>
    <col min="10499" max="10752" width="9.140625" style="98"/>
    <col min="10753" max="10754" width="66.140625" style="98" customWidth="1"/>
    <col min="10755" max="11008" width="9.140625" style="98"/>
    <col min="11009" max="11010" width="66.140625" style="98" customWidth="1"/>
    <col min="11011" max="11264" width="9.140625" style="98"/>
    <col min="11265" max="11266" width="66.140625" style="98" customWidth="1"/>
    <col min="11267" max="11520" width="9.140625" style="98"/>
    <col min="11521" max="11522" width="66.140625" style="98" customWidth="1"/>
    <col min="11523" max="11776" width="9.140625" style="98"/>
    <col min="11777" max="11778" width="66.140625" style="98" customWidth="1"/>
    <col min="11779" max="12032" width="9.140625" style="98"/>
    <col min="12033" max="12034" width="66.140625" style="98" customWidth="1"/>
    <col min="12035" max="12288" width="9.140625" style="98"/>
    <col min="12289" max="12290" width="66.140625" style="98" customWidth="1"/>
    <col min="12291" max="12544" width="9.140625" style="98"/>
    <col min="12545" max="12546" width="66.140625" style="98" customWidth="1"/>
    <col min="12547" max="12800" width="9.140625" style="98"/>
    <col min="12801" max="12802" width="66.140625" style="98" customWidth="1"/>
    <col min="12803" max="13056" width="9.140625" style="98"/>
    <col min="13057" max="13058" width="66.140625" style="98" customWidth="1"/>
    <col min="13059" max="13312" width="9.140625" style="98"/>
    <col min="13313" max="13314" width="66.140625" style="98" customWidth="1"/>
    <col min="13315" max="13568" width="9.140625" style="98"/>
    <col min="13569" max="13570" width="66.140625" style="98" customWidth="1"/>
    <col min="13571" max="13824" width="9.140625" style="98"/>
    <col min="13825" max="13826" width="66.140625" style="98" customWidth="1"/>
    <col min="13827" max="14080" width="9.140625" style="98"/>
    <col min="14081" max="14082" width="66.140625" style="98" customWidth="1"/>
    <col min="14083" max="14336" width="9.140625" style="98"/>
    <col min="14337" max="14338" width="66.140625" style="98" customWidth="1"/>
    <col min="14339" max="14592" width="9.140625" style="98"/>
    <col min="14593" max="14594" width="66.140625" style="98" customWidth="1"/>
    <col min="14595" max="14848" width="9.140625" style="98"/>
    <col min="14849" max="14850" width="66.140625" style="98" customWidth="1"/>
    <col min="14851" max="15104" width="9.140625" style="98"/>
    <col min="15105" max="15106" width="66.140625" style="98" customWidth="1"/>
    <col min="15107" max="15360" width="9.140625" style="98"/>
    <col min="15361" max="15362" width="66.140625" style="98" customWidth="1"/>
    <col min="15363" max="15616" width="9.140625" style="98"/>
    <col min="15617" max="15618" width="66.140625" style="98" customWidth="1"/>
    <col min="15619" max="15872" width="9.140625" style="98"/>
    <col min="15873" max="15874" width="66.140625" style="98" customWidth="1"/>
    <col min="15875" max="16128" width="9.140625" style="98"/>
    <col min="16129" max="16130" width="66.140625" style="98" customWidth="1"/>
    <col min="16131" max="16384" width="9.140625" style="98"/>
  </cols>
  <sheetData>
    <row r="1" spans="1:8" ht="18.75" x14ac:dyDescent="0.25">
      <c r="B1" s="319"/>
      <c r="C1" s="319"/>
      <c r="D1" s="319"/>
      <c r="E1" s="304"/>
    </row>
    <row r="2" spans="1:8" ht="18.75" x14ac:dyDescent="0.3">
      <c r="B2" s="319"/>
      <c r="C2" s="319"/>
      <c r="D2" s="319"/>
      <c r="E2" s="305"/>
    </row>
    <row r="3" spans="1:8" ht="21" customHeight="1" x14ac:dyDescent="0.3">
      <c r="B3" s="414"/>
      <c r="C3" s="414"/>
      <c r="D3" s="414"/>
      <c r="E3" s="414"/>
    </row>
    <row r="4" spans="1:8" x14ac:dyDescent="0.25">
      <c r="B4" s="32"/>
    </row>
    <row r="5" spans="1:8" ht="18.75" x14ac:dyDescent="0.3">
      <c r="A5" s="620" t="str">
        <f>'1. паспорт местоположение'!A2:C2</f>
        <v>Год раскрытия информации: 2024 год</v>
      </c>
      <c r="B5" s="620"/>
      <c r="C5" s="74"/>
      <c r="D5" s="74"/>
      <c r="E5" s="74"/>
      <c r="F5" s="74"/>
      <c r="G5" s="74"/>
      <c r="H5" s="74"/>
    </row>
    <row r="6" spans="1:8" ht="18.75" x14ac:dyDescent="0.3">
      <c r="A6" s="301"/>
      <c r="B6" s="301"/>
      <c r="C6" s="301"/>
      <c r="D6" s="301"/>
      <c r="E6" s="301"/>
      <c r="F6" s="301"/>
      <c r="G6" s="301"/>
      <c r="H6" s="301"/>
    </row>
    <row r="7" spans="1:8" ht="18.75" x14ac:dyDescent="0.25">
      <c r="A7" s="426" t="s">
        <v>5</v>
      </c>
      <c r="B7" s="426"/>
      <c r="C7" s="209"/>
      <c r="D7" s="209"/>
      <c r="E7" s="209"/>
      <c r="F7" s="209"/>
      <c r="G7" s="209"/>
      <c r="H7" s="209"/>
    </row>
    <row r="8" spans="1:8" ht="18.75" x14ac:dyDescent="0.25">
      <c r="A8" s="209"/>
      <c r="B8" s="209"/>
      <c r="C8" s="209"/>
      <c r="D8" s="209"/>
      <c r="E8" s="209"/>
      <c r="F8" s="209"/>
      <c r="G8" s="209"/>
      <c r="H8" s="209"/>
    </row>
    <row r="9" spans="1:8" x14ac:dyDescent="0.25">
      <c r="A9" s="427" t="str">
        <f>'1. паспорт местоположение'!A6:C6</f>
        <v>ООО "Газпром энерго" (Центральный филиал)</v>
      </c>
      <c r="B9" s="428"/>
      <c r="C9" s="210"/>
      <c r="D9" s="210"/>
      <c r="E9" s="210"/>
      <c r="F9" s="210"/>
      <c r="G9" s="210"/>
      <c r="H9" s="210"/>
    </row>
    <row r="10" spans="1:8" x14ac:dyDescent="0.25">
      <c r="A10" s="423" t="s">
        <v>4</v>
      </c>
      <c r="B10" s="423"/>
      <c r="C10" s="211"/>
      <c r="D10" s="211"/>
      <c r="E10" s="211"/>
      <c r="F10" s="211"/>
      <c r="G10" s="211"/>
      <c r="H10" s="211"/>
    </row>
    <row r="11" spans="1:8" ht="18.75" x14ac:dyDescent="0.25">
      <c r="A11" s="209"/>
      <c r="B11" s="209"/>
      <c r="C11" s="209"/>
      <c r="D11" s="209"/>
      <c r="E11" s="209"/>
      <c r="F11" s="209"/>
      <c r="G11" s="209"/>
      <c r="H11" s="209"/>
    </row>
    <row r="12" spans="1:8" ht="30.75" customHeight="1" x14ac:dyDescent="0.25">
      <c r="A12" s="427" t="str">
        <f>'1. паспорт местоположение'!A9:C9</f>
        <v>O_ОНМ25/1</v>
      </c>
      <c r="B12" s="428"/>
      <c r="C12" s="210"/>
      <c r="D12" s="210"/>
      <c r="E12" s="210"/>
      <c r="F12" s="210"/>
      <c r="G12" s="210"/>
      <c r="H12" s="210"/>
    </row>
    <row r="13" spans="1:8" x14ac:dyDescent="0.25">
      <c r="A13" s="423" t="s">
        <v>3</v>
      </c>
      <c r="B13" s="423"/>
      <c r="C13" s="211"/>
      <c r="D13" s="211"/>
      <c r="E13" s="211"/>
      <c r="F13" s="211"/>
      <c r="G13" s="211"/>
      <c r="H13" s="211"/>
    </row>
    <row r="14" spans="1:8" ht="18.75" x14ac:dyDescent="0.25">
      <c r="A14" s="9"/>
      <c r="B14" s="9"/>
      <c r="C14" s="9"/>
      <c r="D14" s="9"/>
      <c r="E14" s="9"/>
      <c r="F14" s="9"/>
      <c r="G14" s="9"/>
      <c r="H14" s="9"/>
    </row>
    <row r="15" spans="1:8" x14ac:dyDescent="0.25">
      <c r="A15" s="427" t="str">
        <f>'1. паспорт местоположение'!A12:C12</f>
        <v>Покупка генератора поискового ГП-500К (с кейсом) Ангстрем 1 шт.</v>
      </c>
      <c r="B15" s="428"/>
      <c r="C15" s="210"/>
      <c r="D15" s="210"/>
      <c r="E15" s="210"/>
      <c r="F15" s="210"/>
      <c r="G15" s="210"/>
      <c r="H15" s="210"/>
    </row>
    <row r="16" spans="1:8" x14ac:dyDescent="0.25">
      <c r="A16" s="423" t="s">
        <v>2</v>
      </c>
      <c r="B16" s="423"/>
      <c r="C16" s="211"/>
      <c r="D16" s="211"/>
      <c r="E16" s="211"/>
      <c r="F16" s="211"/>
      <c r="G16" s="211"/>
      <c r="H16" s="211"/>
    </row>
    <row r="17" spans="1:2" x14ac:dyDescent="0.25">
      <c r="B17" s="99"/>
    </row>
    <row r="18" spans="1:2" ht="33.75" customHeight="1" x14ac:dyDescent="0.25">
      <c r="A18" s="615" t="s">
        <v>371</v>
      </c>
      <c r="B18" s="616"/>
    </row>
    <row r="19" spans="1:2" x14ac:dyDescent="0.25">
      <c r="A19" s="615" t="s">
        <v>438</v>
      </c>
      <c r="B19" s="616"/>
    </row>
    <row r="20" spans="1:2" ht="16.5" thickBot="1" x14ac:dyDescent="0.3">
      <c r="B20" s="100"/>
    </row>
    <row r="21" spans="1:2" ht="16.5" thickBot="1" x14ac:dyDescent="0.3">
      <c r="A21" s="101" t="s">
        <v>264</v>
      </c>
      <c r="B21" s="288" t="str">
        <f>A15</f>
        <v>Покупка генератора поискового ГП-500К (с кейсом) Ангстрем 1 шт.</v>
      </c>
    </row>
    <row r="22" spans="1:2" ht="25.5" customHeight="1" thickBot="1" x14ac:dyDescent="0.3">
      <c r="A22" s="101" t="s">
        <v>265</v>
      </c>
      <c r="B22" s="102" t="s">
        <v>501</v>
      </c>
    </row>
    <row r="23" spans="1:2" ht="16.5" thickBot="1" x14ac:dyDescent="0.3">
      <c r="A23" s="101" t="s">
        <v>246</v>
      </c>
      <c r="B23" s="293" t="s">
        <v>616</v>
      </c>
    </row>
    <row r="24" spans="1:2" ht="16.5" thickBot="1" x14ac:dyDescent="0.3">
      <c r="A24" s="101" t="s">
        <v>266</v>
      </c>
      <c r="B24" s="293" t="s">
        <v>595</v>
      </c>
    </row>
    <row r="25" spans="1:2" ht="16.5" thickBot="1" x14ac:dyDescent="0.3">
      <c r="A25" s="103" t="s">
        <v>267</v>
      </c>
      <c r="B25" s="289">
        <v>46022</v>
      </c>
    </row>
    <row r="26" spans="1:2" ht="16.5" thickBot="1" x14ac:dyDescent="0.3">
      <c r="A26" s="104" t="s">
        <v>268</v>
      </c>
      <c r="B26" s="290" t="s">
        <v>437</v>
      </c>
    </row>
    <row r="27" spans="1:2" ht="29.25" thickBot="1" x14ac:dyDescent="0.3">
      <c r="A27" s="110" t="s">
        <v>602</v>
      </c>
      <c r="B27" s="290" t="s">
        <v>437</v>
      </c>
    </row>
    <row r="28" spans="1:2" ht="16.5" thickBot="1" x14ac:dyDescent="0.3">
      <c r="A28" s="106" t="s">
        <v>269</v>
      </c>
      <c r="B28" s="320" t="s">
        <v>505</v>
      </c>
    </row>
    <row r="29" spans="1:2" ht="29.25" thickBot="1" x14ac:dyDescent="0.3">
      <c r="A29" s="111" t="s">
        <v>611</v>
      </c>
      <c r="B29" s="323" t="s">
        <v>437</v>
      </c>
    </row>
    <row r="30" spans="1:2" ht="29.25" thickBot="1" x14ac:dyDescent="0.3">
      <c r="A30" s="111" t="s">
        <v>270</v>
      </c>
      <c r="B30" s="322" t="s">
        <v>437</v>
      </c>
    </row>
    <row r="31" spans="1:2" ht="16.5" thickBot="1" x14ac:dyDescent="0.3">
      <c r="A31" s="106" t="s">
        <v>271</v>
      </c>
      <c r="B31" s="290" t="s">
        <v>437</v>
      </c>
    </row>
    <row r="32" spans="1:2" ht="29.25" thickBot="1" x14ac:dyDescent="0.3">
      <c r="A32" s="111" t="s">
        <v>272</v>
      </c>
      <c r="B32" s="290" t="s">
        <v>437</v>
      </c>
    </row>
    <row r="33" spans="1:2" ht="16.5" thickBot="1" x14ac:dyDescent="0.3">
      <c r="A33" s="106" t="s">
        <v>273</v>
      </c>
      <c r="B33" s="290" t="s">
        <v>437</v>
      </c>
    </row>
    <row r="34" spans="1:2" ht="16.5" thickBot="1" x14ac:dyDescent="0.3">
      <c r="A34" s="106" t="s">
        <v>274</v>
      </c>
      <c r="B34" s="290" t="s">
        <v>437</v>
      </c>
    </row>
    <row r="35" spans="1:2" ht="16.5" thickBot="1" x14ac:dyDescent="0.3">
      <c r="A35" s="106" t="s">
        <v>275</v>
      </c>
      <c r="B35" s="290" t="s">
        <v>437</v>
      </c>
    </row>
    <row r="36" spans="1:2" ht="16.5" thickBot="1" x14ac:dyDescent="0.3">
      <c r="A36" s="106" t="s">
        <v>276</v>
      </c>
      <c r="B36" s="290" t="s">
        <v>437</v>
      </c>
    </row>
    <row r="37" spans="1:2" ht="29.25" thickBot="1" x14ac:dyDescent="0.3">
      <c r="A37" s="111" t="s">
        <v>277</v>
      </c>
      <c r="B37" s="290" t="s">
        <v>437</v>
      </c>
    </row>
    <row r="38" spans="1:2" ht="16.5" thickBot="1" x14ac:dyDescent="0.3">
      <c r="A38" s="106" t="s">
        <v>273</v>
      </c>
      <c r="B38" s="290" t="s">
        <v>437</v>
      </c>
    </row>
    <row r="39" spans="1:2" ht="16.5" thickBot="1" x14ac:dyDescent="0.3">
      <c r="A39" s="106" t="s">
        <v>274</v>
      </c>
      <c r="B39" s="290" t="s">
        <v>437</v>
      </c>
    </row>
    <row r="40" spans="1:2" ht="16.5" thickBot="1" x14ac:dyDescent="0.3">
      <c r="A40" s="106" t="s">
        <v>275</v>
      </c>
      <c r="B40" s="290" t="s">
        <v>437</v>
      </c>
    </row>
    <row r="41" spans="1:2" ht="16.5" thickBot="1" x14ac:dyDescent="0.3">
      <c r="A41" s="106" t="s">
        <v>276</v>
      </c>
      <c r="B41" s="290" t="s">
        <v>437</v>
      </c>
    </row>
    <row r="42" spans="1:2" ht="29.25" thickBot="1" x14ac:dyDescent="0.3">
      <c r="A42" s="111" t="s">
        <v>278</v>
      </c>
      <c r="B42" s="290" t="s">
        <v>437</v>
      </c>
    </row>
    <row r="43" spans="1:2" ht="16.5" thickBot="1" x14ac:dyDescent="0.3">
      <c r="A43" s="106" t="s">
        <v>508</v>
      </c>
      <c r="B43" s="323" t="str">
        <f>B30</f>
        <v>нд</v>
      </c>
    </row>
    <row r="44" spans="1:2" ht="16.5" thickBot="1" x14ac:dyDescent="0.3">
      <c r="A44" s="106" t="s">
        <v>274</v>
      </c>
      <c r="B44" s="391" t="s">
        <v>437</v>
      </c>
    </row>
    <row r="45" spans="1:2" ht="16.5" thickBot="1" x14ac:dyDescent="0.3">
      <c r="A45" s="106" t="s">
        <v>275</v>
      </c>
      <c r="B45" s="323" t="str">
        <f>B30</f>
        <v>нд</v>
      </c>
    </row>
    <row r="46" spans="1:2" ht="16.5" thickBot="1" x14ac:dyDescent="0.3">
      <c r="A46" s="106" t="s">
        <v>276</v>
      </c>
      <c r="B46" s="323" t="str">
        <f>B30</f>
        <v>нд</v>
      </c>
    </row>
    <row r="47" spans="1:2" ht="29.25" thickBot="1" x14ac:dyDescent="0.3">
      <c r="A47" s="105" t="s">
        <v>279</v>
      </c>
      <c r="B47" s="391" t="s">
        <v>437</v>
      </c>
    </row>
    <row r="48" spans="1:2" ht="16.5" thickBot="1" x14ac:dyDescent="0.3">
      <c r="A48" s="107" t="s">
        <v>271</v>
      </c>
      <c r="B48" s="290" t="s">
        <v>437</v>
      </c>
    </row>
    <row r="49" spans="1:2" ht="16.5" thickBot="1" x14ac:dyDescent="0.3">
      <c r="A49" s="107" t="s">
        <v>280</v>
      </c>
      <c r="B49" s="290" t="s">
        <v>437</v>
      </c>
    </row>
    <row r="50" spans="1:2" ht="16.5" thickBot="1" x14ac:dyDescent="0.3">
      <c r="A50" s="107" t="s">
        <v>281</v>
      </c>
      <c r="B50" s="391" t="s">
        <v>437</v>
      </c>
    </row>
    <row r="51" spans="1:2" ht="16.5" thickBot="1" x14ac:dyDescent="0.3">
      <c r="A51" s="107" t="s">
        <v>282</v>
      </c>
      <c r="B51" s="290" t="s">
        <v>437</v>
      </c>
    </row>
    <row r="52" spans="1:2" ht="16.5" thickBot="1" x14ac:dyDescent="0.3">
      <c r="A52" s="103" t="s">
        <v>283</v>
      </c>
      <c r="B52" s="391" t="s">
        <v>437</v>
      </c>
    </row>
    <row r="53" spans="1:2" ht="16.5" thickBot="1" x14ac:dyDescent="0.3">
      <c r="A53" s="103" t="s">
        <v>284</v>
      </c>
      <c r="B53" s="290" t="s">
        <v>437</v>
      </c>
    </row>
    <row r="54" spans="1:2" ht="16.5" thickBot="1" x14ac:dyDescent="0.3">
      <c r="A54" s="103" t="s">
        <v>285</v>
      </c>
      <c r="B54" s="391" t="s">
        <v>437</v>
      </c>
    </row>
    <row r="55" spans="1:2" ht="16.5" thickBot="1" x14ac:dyDescent="0.3">
      <c r="A55" s="104" t="s">
        <v>286</v>
      </c>
      <c r="B55" s="323" t="s">
        <v>437</v>
      </c>
    </row>
    <row r="56" spans="1:2" ht="15.75" customHeight="1" x14ac:dyDescent="0.25">
      <c r="A56" s="105" t="s">
        <v>287</v>
      </c>
      <c r="B56" s="617" t="s">
        <v>437</v>
      </c>
    </row>
    <row r="57" spans="1:2" x14ac:dyDescent="0.25">
      <c r="A57" s="108" t="s">
        <v>288</v>
      </c>
      <c r="B57" s="618"/>
    </row>
    <row r="58" spans="1:2" x14ac:dyDescent="0.25">
      <c r="A58" s="108" t="s">
        <v>289</v>
      </c>
      <c r="B58" s="618"/>
    </row>
    <row r="59" spans="1:2" x14ac:dyDescent="0.25">
      <c r="A59" s="108" t="s">
        <v>290</v>
      </c>
      <c r="B59" s="618"/>
    </row>
    <row r="60" spans="1:2" x14ac:dyDescent="0.25">
      <c r="A60" s="108" t="s">
        <v>291</v>
      </c>
      <c r="B60" s="618"/>
    </row>
    <row r="61" spans="1:2" ht="16.5" thickBot="1" x14ac:dyDescent="0.3">
      <c r="A61" s="109" t="s">
        <v>292</v>
      </c>
      <c r="B61" s="619"/>
    </row>
    <row r="62" spans="1:2" ht="30.75" thickBot="1" x14ac:dyDescent="0.3">
      <c r="A62" s="107" t="s">
        <v>293</v>
      </c>
      <c r="B62" s="290" t="s">
        <v>437</v>
      </c>
    </row>
    <row r="63" spans="1:2" ht="29.25" thickBot="1" x14ac:dyDescent="0.3">
      <c r="A63" s="103" t="s">
        <v>294</v>
      </c>
      <c r="B63" s="290" t="s">
        <v>437</v>
      </c>
    </row>
    <row r="64" spans="1:2" ht="16.5" thickBot="1" x14ac:dyDescent="0.3">
      <c r="A64" s="107" t="s">
        <v>271</v>
      </c>
      <c r="B64" s="290" t="s">
        <v>437</v>
      </c>
    </row>
    <row r="65" spans="1:2" ht="16.5" thickBot="1" x14ac:dyDescent="0.3">
      <c r="A65" s="107" t="s">
        <v>295</v>
      </c>
      <c r="B65" s="290" t="s">
        <v>437</v>
      </c>
    </row>
    <row r="66" spans="1:2" ht="16.5" thickBot="1" x14ac:dyDescent="0.3">
      <c r="A66" s="107" t="s">
        <v>296</v>
      </c>
      <c r="B66" s="290" t="s">
        <v>437</v>
      </c>
    </row>
    <row r="67" spans="1:2" ht="16.5" thickBot="1" x14ac:dyDescent="0.3">
      <c r="A67" s="112" t="s">
        <v>297</v>
      </c>
      <c r="B67" s="303" t="s">
        <v>609</v>
      </c>
    </row>
    <row r="68" spans="1:2" ht="16.5" thickBot="1" x14ac:dyDescent="0.3">
      <c r="A68" s="103" t="s">
        <v>298</v>
      </c>
      <c r="B68" s="294" t="s">
        <v>437</v>
      </c>
    </row>
    <row r="69" spans="1:2" ht="16.5" thickBot="1" x14ac:dyDescent="0.3">
      <c r="A69" s="108" t="s">
        <v>299</v>
      </c>
      <c r="B69" s="324" t="s">
        <v>437</v>
      </c>
    </row>
    <row r="70" spans="1:2" ht="16.5" thickBot="1" x14ac:dyDescent="0.3">
      <c r="A70" s="108" t="s">
        <v>300</v>
      </c>
      <c r="B70" s="294" t="s">
        <v>445</v>
      </c>
    </row>
    <row r="71" spans="1:2" ht="16.5" thickBot="1" x14ac:dyDescent="0.3">
      <c r="A71" s="108" t="s">
        <v>301</v>
      </c>
      <c r="B71" s="294" t="s">
        <v>445</v>
      </c>
    </row>
    <row r="72" spans="1:2" ht="29.25" thickBot="1" x14ac:dyDescent="0.3">
      <c r="A72" s="113" t="s">
        <v>302</v>
      </c>
      <c r="B72" s="294" t="s">
        <v>612</v>
      </c>
    </row>
    <row r="73" spans="1:2" ht="28.5" customHeight="1" x14ac:dyDescent="0.25">
      <c r="A73" s="105" t="s">
        <v>303</v>
      </c>
      <c r="B73" s="612" t="s">
        <v>502</v>
      </c>
    </row>
    <row r="74" spans="1:2" x14ac:dyDescent="0.25">
      <c r="A74" s="108" t="s">
        <v>304</v>
      </c>
      <c r="B74" s="613"/>
    </row>
    <row r="75" spans="1:2" x14ac:dyDescent="0.25">
      <c r="A75" s="108" t="s">
        <v>305</v>
      </c>
      <c r="B75" s="613"/>
    </row>
    <row r="76" spans="1:2" x14ac:dyDescent="0.25">
      <c r="A76" s="108" t="s">
        <v>306</v>
      </c>
      <c r="B76" s="613"/>
    </row>
    <row r="77" spans="1:2" x14ac:dyDescent="0.25">
      <c r="A77" s="108" t="s">
        <v>307</v>
      </c>
      <c r="B77" s="613"/>
    </row>
    <row r="78" spans="1:2" ht="16.5" thickBot="1" x14ac:dyDescent="0.3">
      <c r="A78" s="114" t="s">
        <v>308</v>
      </c>
      <c r="B78" s="614"/>
    </row>
    <row r="81" spans="1:2" x14ac:dyDescent="0.25">
      <c r="A81" s="115"/>
      <c r="B81" s="116"/>
    </row>
    <row r="82" spans="1:2" x14ac:dyDescent="0.25">
      <c r="B82" s="117"/>
    </row>
    <row r="83" spans="1:2" x14ac:dyDescent="0.25">
      <c r="B83" s="118"/>
    </row>
  </sheetData>
  <mergeCells count="12">
    <mergeCell ref="A5:B5"/>
    <mergeCell ref="A7:B7"/>
    <mergeCell ref="A9:B9"/>
    <mergeCell ref="A10:B10"/>
    <mergeCell ref="A12:B12"/>
    <mergeCell ref="B73:B78"/>
    <mergeCell ref="A13:B13"/>
    <mergeCell ref="A15:B15"/>
    <mergeCell ref="A16:B16"/>
    <mergeCell ref="A18:B18"/>
    <mergeCell ref="B56:B61"/>
    <mergeCell ref="A19:B19"/>
  </mergeCells>
  <pageMargins left="0.70866141732283472" right="0.70866141732283472" top="0.74803149606299213" bottom="0.74803149606299213" header="0.31496062992125984" footer="0.31496062992125984"/>
  <pageSetup paperSize="8" scale="75" orientation="portrait"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dimension ref="A1:AR147"/>
  <sheetViews>
    <sheetView zoomScale="85" zoomScaleNormal="85" workbookViewId="0">
      <selection activeCell="L34" sqref="L34"/>
    </sheetView>
  </sheetViews>
  <sheetFormatPr defaultRowHeight="15" x14ac:dyDescent="0.25"/>
  <cols>
    <col min="1" max="1" width="28.42578125" style="179" customWidth="1"/>
    <col min="2" max="2" width="14.85546875" style="179" customWidth="1"/>
    <col min="3" max="13" width="14.7109375" style="179" customWidth="1"/>
    <col min="14" max="14" width="13.85546875" style="179" customWidth="1"/>
    <col min="15" max="16" width="11.85546875" style="179" customWidth="1"/>
    <col min="17" max="17" width="13.28515625" style="179" customWidth="1"/>
    <col min="18" max="19" width="12.28515625" style="179" customWidth="1"/>
    <col min="20" max="26" width="9.140625" style="179"/>
    <col min="27" max="27" width="17.7109375" style="179" customWidth="1"/>
    <col min="28" max="16384" width="9.140625" style="179"/>
  </cols>
  <sheetData>
    <row r="1" spans="1:13" ht="18.75" x14ac:dyDescent="0.25">
      <c r="A1" s="628"/>
      <c r="B1" s="628"/>
      <c r="C1" s="628"/>
      <c r="D1" s="628"/>
      <c r="E1" s="628"/>
      <c r="F1" s="628"/>
      <c r="G1" s="628"/>
      <c r="H1" s="628"/>
      <c r="I1" s="628"/>
      <c r="J1" s="628"/>
      <c r="K1" s="628"/>
      <c r="L1" s="628"/>
      <c r="M1" s="628"/>
    </row>
    <row r="2" spans="1:13" ht="15" customHeight="1" x14ac:dyDescent="0.25">
      <c r="A2" s="628"/>
      <c r="B2" s="628"/>
      <c r="C2" s="628"/>
      <c r="D2" s="628"/>
      <c r="E2" s="628"/>
      <c r="F2" s="628"/>
      <c r="G2" s="628"/>
      <c r="H2" s="628"/>
      <c r="I2" s="628"/>
      <c r="J2" s="628"/>
      <c r="K2" s="628"/>
      <c r="L2" s="628"/>
      <c r="M2" s="628"/>
    </row>
    <row r="3" spans="1:13" ht="18.75" x14ac:dyDescent="0.25">
      <c r="A3" s="628"/>
      <c r="B3" s="628"/>
      <c r="C3" s="628"/>
      <c r="D3" s="628"/>
      <c r="E3" s="628"/>
      <c r="F3" s="628"/>
      <c r="G3" s="628"/>
      <c r="H3" s="628"/>
      <c r="I3" s="628"/>
      <c r="J3" s="628"/>
      <c r="K3" s="628"/>
      <c r="L3" s="628"/>
      <c r="M3" s="628"/>
    </row>
    <row r="4" spans="1:13" ht="18.75" x14ac:dyDescent="0.3">
      <c r="A4" s="15"/>
      <c r="B4" s="10"/>
      <c r="C4" s="13"/>
    </row>
    <row r="5" spans="1:13" ht="15" customHeight="1" x14ac:dyDescent="0.25">
      <c r="A5" s="422" t="str">
        <f>'1. паспорт местоположение'!A2:C2</f>
        <v>Год раскрытия информации: 2024 год</v>
      </c>
      <c r="B5" s="422"/>
      <c r="C5" s="422"/>
      <c r="D5" s="422"/>
      <c r="E5" s="422"/>
      <c r="F5" s="422"/>
      <c r="G5" s="422"/>
      <c r="H5" s="422"/>
      <c r="I5" s="422"/>
      <c r="J5" s="422"/>
      <c r="K5" s="422"/>
      <c r="L5" s="422"/>
      <c r="M5" s="422"/>
    </row>
    <row r="6" spans="1:13" ht="15.75" x14ac:dyDescent="0.25">
      <c r="A6" s="15"/>
      <c r="B6" s="10"/>
      <c r="C6" s="10"/>
    </row>
    <row r="7" spans="1:13" ht="18.75" x14ac:dyDescent="0.25">
      <c r="A7" s="436" t="s">
        <v>5</v>
      </c>
      <c r="B7" s="436"/>
      <c r="C7" s="436"/>
      <c r="D7" s="436"/>
      <c r="E7" s="436"/>
      <c r="F7" s="436"/>
      <c r="G7" s="436"/>
      <c r="H7" s="436"/>
      <c r="I7" s="436"/>
      <c r="J7" s="436"/>
      <c r="K7" s="436"/>
      <c r="L7" s="436"/>
      <c r="M7" s="436"/>
    </row>
    <row r="8" spans="1:13" ht="18.75" x14ac:dyDescent="0.25">
      <c r="A8" s="436"/>
      <c r="B8" s="436"/>
      <c r="C8" s="436"/>
    </row>
    <row r="9" spans="1:13" x14ac:dyDescent="0.25">
      <c r="A9" s="476" t="str">
        <f>'1. паспорт местоположение'!A6:C6</f>
        <v>ООО "Газпром энерго" (Центральный филиал)</v>
      </c>
      <c r="B9" s="476"/>
      <c r="C9" s="476"/>
      <c r="D9" s="476"/>
      <c r="E9" s="476"/>
      <c r="F9" s="476"/>
      <c r="G9" s="476"/>
      <c r="H9" s="476"/>
      <c r="I9" s="476"/>
      <c r="J9" s="476"/>
      <c r="K9" s="476"/>
      <c r="L9" s="476"/>
      <c r="M9" s="476"/>
    </row>
    <row r="10" spans="1:13" ht="15.75" x14ac:dyDescent="0.25">
      <c r="A10" s="432" t="s">
        <v>4</v>
      </c>
      <c r="B10" s="432"/>
      <c r="C10" s="432"/>
      <c r="D10" s="432"/>
      <c r="E10" s="432"/>
      <c r="F10" s="432"/>
      <c r="G10" s="432"/>
      <c r="H10" s="432"/>
      <c r="I10" s="432"/>
      <c r="J10" s="432"/>
      <c r="K10" s="432"/>
      <c r="L10" s="432"/>
      <c r="M10" s="432"/>
    </row>
    <row r="11" spans="1:13" ht="5.25" customHeight="1" x14ac:dyDescent="0.25">
      <c r="A11" s="436"/>
      <c r="B11" s="436"/>
      <c r="C11" s="436"/>
    </row>
    <row r="12" spans="1:13" x14ac:dyDescent="0.25">
      <c r="A12" s="476" t="str">
        <f>'1. паспорт местоположение'!A9:C9</f>
        <v>O_ОНМ25/1</v>
      </c>
      <c r="B12" s="476"/>
      <c r="C12" s="476"/>
      <c r="D12" s="476"/>
      <c r="E12" s="476"/>
      <c r="F12" s="476"/>
      <c r="G12" s="476"/>
      <c r="H12" s="476"/>
      <c r="I12" s="476"/>
      <c r="J12" s="476"/>
      <c r="K12" s="476"/>
      <c r="L12" s="476"/>
      <c r="M12" s="476"/>
    </row>
    <row r="13" spans="1:13" ht="15.75" x14ac:dyDescent="0.25">
      <c r="A13" s="432" t="s">
        <v>3</v>
      </c>
      <c r="B13" s="432"/>
      <c r="C13" s="432"/>
      <c r="D13" s="432"/>
      <c r="E13" s="432"/>
      <c r="F13" s="432"/>
      <c r="G13" s="432"/>
      <c r="H13" s="432"/>
      <c r="I13" s="432"/>
      <c r="J13" s="432"/>
      <c r="K13" s="432"/>
      <c r="L13" s="432"/>
      <c r="M13" s="432"/>
    </row>
    <row r="14" spans="1:13" ht="18.75" x14ac:dyDescent="0.25">
      <c r="A14" s="439"/>
      <c r="B14" s="439"/>
      <c r="C14" s="439"/>
    </row>
    <row r="15" spans="1:13" x14ac:dyDescent="0.25">
      <c r="A15" s="621" t="str">
        <f>'1. паспорт местоположение'!A12:C12</f>
        <v>Покупка генератора поискового ГП-500К (с кейсом) Ангстрем 1 шт.</v>
      </c>
      <c r="B15" s="621"/>
      <c r="C15" s="621"/>
      <c r="D15" s="621"/>
      <c r="E15" s="621"/>
      <c r="F15" s="621"/>
      <c r="G15" s="621"/>
      <c r="H15" s="621"/>
      <c r="I15" s="621"/>
      <c r="J15" s="621"/>
      <c r="K15" s="621"/>
      <c r="L15" s="621"/>
      <c r="M15" s="621"/>
    </row>
    <row r="16" spans="1:13" ht="15.75" x14ac:dyDescent="0.25">
      <c r="A16" s="432" t="s">
        <v>2</v>
      </c>
      <c r="B16" s="432"/>
      <c r="C16" s="432"/>
      <c r="D16" s="432"/>
      <c r="E16" s="432"/>
      <c r="F16" s="432"/>
      <c r="G16" s="432"/>
      <c r="H16" s="432"/>
      <c r="I16" s="432"/>
      <c r="J16" s="432"/>
      <c r="K16" s="432"/>
      <c r="L16" s="432"/>
      <c r="M16" s="432"/>
    </row>
    <row r="17" spans="1:44" ht="15.75" x14ac:dyDescent="0.25">
      <c r="A17" s="221"/>
      <c r="B17" s="221"/>
      <c r="C17" s="221"/>
      <c r="D17" s="221"/>
      <c r="E17" s="221"/>
      <c r="F17" s="221"/>
      <c r="G17" s="221"/>
      <c r="H17" s="221"/>
      <c r="I17" s="221"/>
      <c r="J17" s="221"/>
      <c r="K17" s="221"/>
      <c r="L17" s="221"/>
      <c r="M17" s="221"/>
    </row>
    <row r="18" spans="1:44" ht="15.75" x14ac:dyDescent="0.25">
      <c r="A18" s="475" t="s">
        <v>358</v>
      </c>
      <c r="B18" s="475"/>
      <c r="C18" s="475"/>
      <c r="D18" s="475"/>
      <c r="E18" s="475"/>
      <c r="F18" s="475"/>
      <c r="G18" s="475"/>
      <c r="H18" s="475"/>
      <c r="I18" s="475"/>
      <c r="J18" s="475"/>
      <c r="K18" s="475"/>
      <c r="L18" s="475"/>
      <c r="M18" s="475"/>
      <c r="N18" s="432"/>
      <c r="O18" s="432"/>
      <c r="P18" s="432"/>
      <c r="Q18" s="432"/>
      <c r="R18" s="432"/>
      <c r="S18" s="432"/>
      <c r="T18" s="432"/>
      <c r="U18" s="432"/>
      <c r="V18" s="432"/>
      <c r="W18" s="432"/>
      <c r="X18" s="432"/>
      <c r="Y18" s="432"/>
      <c r="Z18" s="432"/>
      <c r="AA18" s="432"/>
      <c r="AB18" s="432"/>
      <c r="AC18" s="432"/>
      <c r="AD18" s="432"/>
      <c r="AE18" s="432"/>
      <c r="AF18" s="432"/>
      <c r="AG18" s="432"/>
      <c r="AH18" s="432"/>
      <c r="AI18" s="432"/>
      <c r="AJ18" s="432"/>
      <c r="AK18" s="432"/>
      <c r="AL18" s="432"/>
      <c r="AM18" s="432"/>
      <c r="AN18" s="432"/>
      <c r="AO18" s="432"/>
      <c r="AP18" s="432"/>
      <c r="AQ18" s="432"/>
      <c r="AR18" s="432"/>
    </row>
    <row r="20" spans="1:44" x14ac:dyDescent="0.25">
      <c r="A20" s="182" t="s">
        <v>425</v>
      </c>
      <c r="B20" s="180"/>
      <c r="C20" s="180"/>
      <c r="D20" s="180"/>
      <c r="E20" s="181"/>
      <c r="F20" s="181"/>
      <c r="G20" s="142" t="s">
        <v>426</v>
      </c>
      <c r="H20" s="181"/>
    </row>
    <row r="21" spans="1:44" ht="15" customHeight="1" x14ac:dyDescent="0.25">
      <c r="A21" s="622"/>
      <c r="B21" s="622" t="s">
        <v>427</v>
      </c>
      <c r="C21" s="625" t="s">
        <v>428</v>
      </c>
      <c r="D21" s="626"/>
      <c r="E21" s="626"/>
      <c r="F21" s="626"/>
      <c r="G21" s="627"/>
      <c r="H21" s="181"/>
    </row>
    <row r="22" spans="1:44" x14ac:dyDescent="0.25">
      <c r="A22" s="623"/>
      <c r="B22" s="623"/>
      <c r="C22" s="146">
        <v>1</v>
      </c>
      <c r="D22" s="147">
        <v>2</v>
      </c>
      <c r="E22" s="146">
        <v>3</v>
      </c>
      <c r="F22" s="147">
        <v>4</v>
      </c>
      <c r="G22" s="146">
        <v>5</v>
      </c>
    </row>
    <row r="23" spans="1:44" ht="30" customHeight="1" x14ac:dyDescent="0.25">
      <c r="A23" s="624"/>
      <c r="B23" s="624"/>
      <c r="C23" s="146">
        <v>2017</v>
      </c>
      <c r="D23" s="147">
        <v>2018</v>
      </c>
      <c r="E23" s="147">
        <v>2019</v>
      </c>
      <c r="F23" s="147">
        <v>2020</v>
      </c>
      <c r="G23" s="147">
        <v>2021</v>
      </c>
    </row>
    <row r="24" spans="1:44" ht="30" x14ac:dyDescent="0.25">
      <c r="A24" s="144" t="s">
        <v>447</v>
      </c>
      <c r="B24" s="183" t="e">
        <f>G24</f>
        <v>#REF!</v>
      </c>
      <c r="C24" s="183">
        <v>0</v>
      </c>
      <c r="D24" s="183">
        <v>0</v>
      </c>
      <c r="E24" s="183">
        <v>0</v>
      </c>
      <c r="F24" s="183">
        <v>0</v>
      </c>
      <c r="G24" s="183" t="e">
        <f>G26</f>
        <v>#REF!</v>
      </c>
    </row>
    <row r="25" spans="1:44" x14ac:dyDescent="0.25">
      <c r="A25" s="144" t="s">
        <v>448</v>
      </c>
      <c r="B25" s="183">
        <v>0</v>
      </c>
      <c r="C25" s="184">
        <v>0</v>
      </c>
      <c r="D25" s="184">
        <v>0</v>
      </c>
      <c r="E25" s="184">
        <v>0</v>
      </c>
      <c r="F25" s="184">
        <v>0</v>
      </c>
      <c r="G25" s="184"/>
    </row>
    <row r="26" spans="1:44" x14ac:dyDescent="0.25">
      <c r="A26" s="144" t="s">
        <v>449</v>
      </c>
      <c r="B26" s="183" t="e">
        <f>G26</f>
        <v>#REF!</v>
      </c>
      <c r="C26" s="184">
        <v>0</v>
      </c>
      <c r="D26" s="184">
        <v>0</v>
      </c>
      <c r="E26" s="184">
        <v>0</v>
      </c>
      <c r="F26" s="184">
        <v>0</v>
      </c>
      <c r="G26" s="184" t="e">
        <f>G28+G29</f>
        <v>#REF!</v>
      </c>
    </row>
    <row r="27" spans="1:44" x14ac:dyDescent="0.25">
      <c r="A27" s="144"/>
      <c r="B27" s="183"/>
      <c r="C27" s="183"/>
      <c r="D27" s="183"/>
      <c r="E27" s="183"/>
      <c r="F27" s="183"/>
      <c r="G27" s="183"/>
    </row>
    <row r="28" spans="1:44" ht="30" x14ac:dyDescent="0.25">
      <c r="A28" s="144" t="s">
        <v>450</v>
      </c>
      <c r="B28" s="183" t="e">
        <f>G28</f>
        <v>#REF!</v>
      </c>
      <c r="C28" s="183">
        <v>0</v>
      </c>
      <c r="D28" s="183">
        <v>0</v>
      </c>
      <c r="E28" s="183">
        <v>0</v>
      </c>
      <c r="F28" s="183">
        <v>0</v>
      </c>
      <c r="G28" s="183" t="e">
        <f>#REF!</f>
        <v>#REF!</v>
      </c>
    </row>
    <row r="29" spans="1:44" x14ac:dyDescent="0.25">
      <c r="A29" s="144" t="s">
        <v>451</v>
      </c>
      <c r="B29" s="183" t="e">
        <f>G29</f>
        <v>#REF!</v>
      </c>
      <c r="C29" s="183">
        <v>0</v>
      </c>
      <c r="D29" s="183">
        <v>0</v>
      </c>
      <c r="E29" s="183">
        <v>0</v>
      </c>
      <c r="F29" s="183">
        <v>0</v>
      </c>
      <c r="G29" s="183" t="e">
        <f>G28*0.2</f>
        <v>#REF!</v>
      </c>
    </row>
    <row r="30" spans="1:44" x14ac:dyDescent="0.25">
      <c r="C30" s="185"/>
    </row>
    <row r="31" spans="1:44" x14ac:dyDescent="0.25">
      <c r="A31" s="634" t="s">
        <v>429</v>
      </c>
      <c r="B31" s="634"/>
      <c r="C31" s="634"/>
    </row>
    <row r="32" spans="1:44" ht="15.75" x14ac:dyDescent="0.25">
      <c r="A32" s="641" t="s">
        <v>463</v>
      </c>
      <c r="B32" s="641"/>
      <c r="C32" s="641"/>
      <c r="D32" s="642"/>
      <c r="E32" s="642"/>
      <c r="F32" s="186"/>
      <c r="G32" s="186"/>
    </row>
    <row r="33" spans="1:37" ht="15.75" x14ac:dyDescent="0.25">
      <c r="E33" s="187"/>
      <c r="F33" s="186"/>
    </row>
    <row r="34" spans="1:37" ht="15.75" x14ac:dyDescent="0.25">
      <c r="E34" s="187"/>
      <c r="F34" s="186"/>
    </row>
    <row r="35" spans="1:37" x14ac:dyDescent="0.25">
      <c r="F35" s="189"/>
    </row>
    <row r="36" spans="1:37" x14ac:dyDescent="0.25">
      <c r="A36" s="634" t="s">
        <v>430</v>
      </c>
      <c r="B36" s="634"/>
      <c r="C36" s="634"/>
    </row>
    <row r="37" spans="1:37" s="141" customFormat="1" ht="25.5" customHeight="1" x14ac:dyDescent="0.25">
      <c r="A37" s="190" t="s">
        <v>431</v>
      </c>
      <c r="B37" s="191" t="s">
        <v>432</v>
      </c>
      <c r="C37" s="201">
        <f>20*12</f>
        <v>240</v>
      </c>
      <c r="D37" s="192"/>
      <c r="E37" s="192"/>
      <c r="F37" s="192"/>
      <c r="G37" s="192"/>
      <c r="H37" s="192"/>
      <c r="I37" s="192"/>
    </row>
    <row r="38" spans="1:37" s="141" customFormat="1" ht="25.5" customHeight="1" x14ac:dyDescent="0.25">
      <c r="A38" s="190" t="s">
        <v>433</v>
      </c>
      <c r="B38" s="191"/>
      <c r="C38" s="193">
        <v>0.14285714285714285</v>
      </c>
      <c r="D38" s="192"/>
      <c r="E38" s="192"/>
      <c r="F38" s="192"/>
      <c r="G38" s="192"/>
      <c r="H38" s="192"/>
      <c r="I38" s="192"/>
    </row>
    <row r="39" spans="1:37" s="141" customFormat="1" ht="25.5" customHeight="1" x14ac:dyDescent="0.25">
      <c r="A39" s="190" t="s">
        <v>434</v>
      </c>
      <c r="B39" s="191"/>
      <c r="C39" s="193">
        <v>2.1999999999999999E-2</v>
      </c>
      <c r="D39" s="192"/>
      <c r="E39" s="192"/>
      <c r="F39" s="192"/>
      <c r="G39" s="192"/>
      <c r="H39" s="192"/>
      <c r="I39" s="192"/>
    </row>
    <row r="40" spans="1:37" s="141" customFormat="1" ht="25.5" customHeight="1" x14ac:dyDescent="0.25">
      <c r="A40" s="192"/>
      <c r="B40" s="192"/>
      <c r="C40" s="192"/>
      <c r="D40" s="192"/>
      <c r="E40" s="192"/>
      <c r="F40" s="192"/>
      <c r="G40" s="192"/>
      <c r="H40" s="192"/>
      <c r="I40" s="192"/>
      <c r="L40" s="142" t="s">
        <v>426</v>
      </c>
    </row>
    <row r="41" spans="1:37" ht="15.75" hidden="1" x14ac:dyDescent="0.25">
      <c r="A41" s="219" t="s">
        <v>435</v>
      </c>
      <c r="B41" s="145" t="s">
        <v>436</v>
      </c>
      <c r="C41" s="146">
        <v>1</v>
      </c>
      <c r="D41" s="147">
        <v>2</v>
      </c>
      <c r="E41" s="146">
        <v>3</v>
      </c>
      <c r="F41" s="147">
        <v>4</v>
      </c>
      <c r="G41" s="146">
        <v>5</v>
      </c>
      <c r="H41" s="147">
        <v>6</v>
      </c>
      <c r="I41" s="147">
        <v>7</v>
      </c>
      <c r="J41" s="147">
        <v>8</v>
      </c>
      <c r="K41" s="147">
        <v>9</v>
      </c>
      <c r="L41" s="147">
        <v>10</v>
      </c>
      <c r="M41" s="147">
        <v>11</v>
      </c>
    </row>
    <row r="42" spans="1:37" ht="15.75" hidden="1" x14ac:dyDescent="0.25">
      <c r="A42" s="145"/>
      <c r="B42" s="145"/>
      <c r="C42" s="146">
        <v>2017</v>
      </c>
      <c r="D42" s="147">
        <v>2018</v>
      </c>
      <c r="E42" s="147">
        <v>2019</v>
      </c>
      <c r="F42" s="147">
        <v>2020</v>
      </c>
      <c r="G42" s="147">
        <v>2021</v>
      </c>
      <c r="H42" s="147">
        <v>2022</v>
      </c>
      <c r="I42" s="147">
        <v>2023</v>
      </c>
      <c r="J42" s="147">
        <v>2024</v>
      </c>
      <c r="K42" s="147">
        <v>2025</v>
      </c>
      <c r="L42" s="147">
        <v>2026</v>
      </c>
      <c r="M42" s="147">
        <v>2027</v>
      </c>
    </row>
    <row r="43" spans="1:37" ht="30.75" hidden="1" customHeight="1" x14ac:dyDescent="0.25">
      <c r="A43" s="219" t="s">
        <v>462</v>
      </c>
      <c r="B43" s="183" t="s">
        <v>452</v>
      </c>
      <c r="C43" s="146"/>
      <c r="D43" s="147"/>
      <c r="E43" s="147"/>
      <c r="F43" s="147"/>
      <c r="G43" s="147"/>
      <c r="H43" s="223" t="e">
        <f>G28</f>
        <v>#REF!</v>
      </c>
      <c r="I43" s="223" t="e">
        <f t="shared" ref="I43:K44" si="0">H43</f>
        <v>#REF!</v>
      </c>
      <c r="J43" s="223" t="e">
        <f t="shared" si="0"/>
        <v>#REF!</v>
      </c>
      <c r="K43" s="223" t="e">
        <f t="shared" si="0"/>
        <v>#REF!</v>
      </c>
      <c r="L43" s="223" t="e">
        <f t="shared" ref="L43:M43" si="1">K43</f>
        <v>#REF!</v>
      </c>
      <c r="M43" s="223" t="e">
        <f t="shared" si="1"/>
        <v>#REF!</v>
      </c>
    </row>
    <row r="44" spans="1:37" ht="30.75" hidden="1" customHeight="1" x14ac:dyDescent="0.25">
      <c r="A44" s="144" t="s">
        <v>453</v>
      </c>
      <c r="B44" s="183" t="s">
        <v>452</v>
      </c>
      <c r="C44" s="194">
        <v>0</v>
      </c>
      <c r="D44" s="194">
        <v>0</v>
      </c>
      <c r="E44" s="194">
        <v>0</v>
      </c>
      <c r="F44" s="194">
        <v>0</v>
      </c>
      <c r="G44" s="194">
        <v>0</v>
      </c>
      <c r="H44" s="224" t="e">
        <f>H43/C37*12</f>
        <v>#REF!</v>
      </c>
      <c r="I44" s="224" t="e">
        <f t="shared" si="0"/>
        <v>#REF!</v>
      </c>
      <c r="J44" s="224" t="e">
        <f t="shared" si="0"/>
        <v>#REF!</v>
      </c>
      <c r="K44" s="224" t="e">
        <f t="shared" si="0"/>
        <v>#REF!</v>
      </c>
      <c r="L44" s="224" t="e">
        <f>K44</f>
        <v>#REF!</v>
      </c>
      <c r="M44" s="224" t="e">
        <f>L44</f>
        <v>#REF!</v>
      </c>
      <c r="N44" s="179" t="e">
        <f t="shared" ref="N44:AK44" si="2">M44</f>
        <v>#REF!</v>
      </c>
      <c r="O44" s="179" t="e">
        <f t="shared" si="2"/>
        <v>#REF!</v>
      </c>
      <c r="P44" s="179" t="e">
        <f t="shared" si="2"/>
        <v>#REF!</v>
      </c>
      <c r="Q44" s="179" t="e">
        <f t="shared" si="2"/>
        <v>#REF!</v>
      </c>
      <c r="R44" s="179" t="e">
        <f t="shared" si="2"/>
        <v>#REF!</v>
      </c>
      <c r="S44" s="179" t="e">
        <f t="shared" si="2"/>
        <v>#REF!</v>
      </c>
      <c r="T44" s="179" t="e">
        <f t="shared" si="2"/>
        <v>#REF!</v>
      </c>
      <c r="U44" s="179" t="e">
        <f t="shared" si="2"/>
        <v>#REF!</v>
      </c>
      <c r="V44" s="179" t="e">
        <f t="shared" si="2"/>
        <v>#REF!</v>
      </c>
      <c r="W44" s="179" t="e">
        <f t="shared" si="2"/>
        <v>#REF!</v>
      </c>
      <c r="X44" s="179" t="e">
        <f t="shared" si="2"/>
        <v>#REF!</v>
      </c>
      <c r="Y44" s="179" t="e">
        <f t="shared" si="2"/>
        <v>#REF!</v>
      </c>
      <c r="Z44" s="179" t="e">
        <f t="shared" si="2"/>
        <v>#REF!</v>
      </c>
      <c r="AA44" s="179" t="e">
        <f t="shared" si="2"/>
        <v>#REF!</v>
      </c>
      <c r="AB44" s="179" t="e">
        <f t="shared" si="2"/>
        <v>#REF!</v>
      </c>
      <c r="AC44" s="179" t="e">
        <f t="shared" si="2"/>
        <v>#REF!</v>
      </c>
      <c r="AD44" s="179" t="e">
        <f t="shared" si="2"/>
        <v>#REF!</v>
      </c>
      <c r="AE44" s="179" t="e">
        <f t="shared" si="2"/>
        <v>#REF!</v>
      </c>
      <c r="AF44" s="179" t="e">
        <f t="shared" si="2"/>
        <v>#REF!</v>
      </c>
      <c r="AG44" s="179" t="e">
        <f t="shared" si="2"/>
        <v>#REF!</v>
      </c>
      <c r="AH44" s="179" t="e">
        <f t="shared" si="2"/>
        <v>#REF!</v>
      </c>
      <c r="AI44" s="179" t="e">
        <f t="shared" si="2"/>
        <v>#REF!</v>
      </c>
      <c r="AJ44" s="179" t="e">
        <f t="shared" si="2"/>
        <v>#REF!</v>
      </c>
      <c r="AK44" s="179" t="e">
        <f t="shared" si="2"/>
        <v>#REF!</v>
      </c>
    </row>
    <row r="45" spans="1:37" ht="56.25" hidden="1" customHeight="1" x14ac:dyDescent="0.25">
      <c r="A45" s="220" t="s">
        <v>454</v>
      </c>
      <c r="B45" s="183" t="s">
        <v>452</v>
      </c>
      <c r="C45" s="196">
        <v>0</v>
      </c>
      <c r="D45" s="196">
        <v>0</v>
      </c>
      <c r="E45" s="196">
        <v>0</v>
      </c>
      <c r="F45" s="196">
        <v>0</v>
      </c>
      <c r="G45" s="196">
        <v>0</v>
      </c>
      <c r="H45" s="225" t="e">
        <f>G45+H44</f>
        <v>#REF!</v>
      </c>
      <c r="I45" s="225" t="e">
        <f t="shared" ref="I45:M45" si="3">H45+I44</f>
        <v>#REF!</v>
      </c>
      <c r="J45" s="225" t="e">
        <f t="shared" si="3"/>
        <v>#REF!</v>
      </c>
      <c r="K45" s="225" t="e">
        <f t="shared" si="3"/>
        <v>#REF!</v>
      </c>
      <c r="L45" s="225" t="e">
        <f t="shared" si="3"/>
        <v>#REF!</v>
      </c>
      <c r="M45" s="225" t="e">
        <f t="shared" si="3"/>
        <v>#REF!</v>
      </c>
      <c r="N45" s="189" t="e">
        <f>M45+N44</f>
        <v>#REF!</v>
      </c>
      <c r="O45" s="179" t="e">
        <f t="shared" ref="O45" si="4">N45+O44</f>
        <v>#REF!</v>
      </c>
      <c r="P45" s="179" t="e">
        <f t="shared" ref="P45" si="5">O45+P44</f>
        <v>#REF!</v>
      </c>
      <c r="Q45" s="179" t="e">
        <f t="shared" ref="Q45" si="6">P45+Q44</f>
        <v>#REF!</v>
      </c>
      <c r="R45" s="179" t="e">
        <f t="shared" ref="R45" si="7">Q45+R44</f>
        <v>#REF!</v>
      </c>
      <c r="S45" s="179" t="e">
        <f t="shared" ref="S45" si="8">R45+S44</f>
        <v>#REF!</v>
      </c>
      <c r="T45" s="179" t="e">
        <f t="shared" ref="T45" si="9">S45+T44</f>
        <v>#REF!</v>
      </c>
      <c r="U45" s="179" t="e">
        <f t="shared" ref="U45" si="10">T45+U44</f>
        <v>#REF!</v>
      </c>
      <c r="V45" s="179" t="e">
        <f t="shared" ref="V45" si="11">U45+V44</f>
        <v>#REF!</v>
      </c>
      <c r="W45" s="179" t="e">
        <f t="shared" ref="W45" si="12">V45+W44</f>
        <v>#REF!</v>
      </c>
      <c r="X45" s="179" t="e">
        <f t="shared" ref="X45" si="13">W45+X44</f>
        <v>#REF!</v>
      </c>
      <c r="Y45" s="179" t="e">
        <f t="shared" ref="Y45" si="14">X45+Y44</f>
        <v>#REF!</v>
      </c>
      <c r="Z45" s="179" t="e">
        <f t="shared" ref="Z45" si="15">Y45+Z44</f>
        <v>#REF!</v>
      </c>
      <c r="AA45" s="179" t="e">
        <f t="shared" ref="AA45" si="16">Z45+AA44</f>
        <v>#REF!</v>
      </c>
      <c r="AB45" s="179" t="e">
        <f t="shared" ref="AB45" si="17">AA45+AB44</f>
        <v>#REF!</v>
      </c>
      <c r="AC45" s="179" t="e">
        <f t="shared" ref="AC45" si="18">AB45+AC44</f>
        <v>#REF!</v>
      </c>
      <c r="AD45" s="179" t="e">
        <f t="shared" ref="AD45" si="19">AC45+AD44</f>
        <v>#REF!</v>
      </c>
      <c r="AE45" s="179" t="e">
        <f t="shared" ref="AE45" si="20">AD45+AE44</f>
        <v>#REF!</v>
      </c>
      <c r="AF45" s="179" t="e">
        <f t="shared" ref="AF45" si="21">AE45+AF44</f>
        <v>#REF!</v>
      </c>
      <c r="AG45" s="179" t="e">
        <f t="shared" ref="AG45" si="22">AF45+AG44</f>
        <v>#REF!</v>
      </c>
      <c r="AH45" s="179" t="e">
        <f t="shared" ref="AH45" si="23">AG45+AH44</f>
        <v>#REF!</v>
      </c>
      <c r="AI45" s="179" t="e">
        <f t="shared" ref="AI45" si="24">AH45+AI44</f>
        <v>#REF!</v>
      </c>
      <c r="AJ45" s="179" t="e">
        <f t="shared" ref="AJ45" si="25">AI45+AJ44</f>
        <v>#REF!</v>
      </c>
      <c r="AK45" s="179" t="e">
        <f t="shared" ref="AK45" si="26">AJ45+AK44</f>
        <v>#REF!</v>
      </c>
    </row>
    <row r="46" spans="1:37" hidden="1" x14ac:dyDescent="0.25">
      <c r="A46" s="144"/>
      <c r="B46" s="183"/>
      <c r="C46" s="195"/>
      <c r="D46" s="195"/>
      <c r="E46" s="195"/>
      <c r="F46" s="195"/>
      <c r="G46" s="195"/>
      <c r="H46" s="224"/>
      <c r="I46" s="224"/>
      <c r="J46" s="224"/>
      <c r="K46" s="224"/>
      <c r="L46" s="224"/>
      <c r="M46" s="224"/>
    </row>
    <row r="47" spans="1:37" ht="30" hidden="1" x14ac:dyDescent="0.25">
      <c r="A47" s="144" t="s">
        <v>455</v>
      </c>
      <c r="B47" s="183" t="s">
        <v>452</v>
      </c>
      <c r="C47" s="195">
        <v>0</v>
      </c>
      <c r="D47" s="195">
        <v>0</v>
      </c>
      <c r="E47" s="195">
        <v>0</v>
      </c>
      <c r="F47" s="195">
        <v>0</v>
      </c>
      <c r="G47" s="195">
        <v>0</v>
      </c>
      <c r="H47" s="224" t="e">
        <f>H43</f>
        <v>#REF!</v>
      </c>
      <c r="I47" s="224" t="e">
        <f t="shared" ref="I47:L47" si="27">H48</f>
        <v>#REF!</v>
      </c>
      <c r="J47" s="224" t="e">
        <f t="shared" si="27"/>
        <v>#REF!</v>
      </c>
      <c r="K47" s="224" t="e">
        <f t="shared" si="27"/>
        <v>#REF!</v>
      </c>
      <c r="L47" s="224" t="e">
        <f t="shared" si="27"/>
        <v>#REF!</v>
      </c>
      <c r="M47" s="224" t="e">
        <f>L48</f>
        <v>#REF!</v>
      </c>
      <c r="N47" s="189" t="e">
        <f>M48</f>
        <v>#REF!</v>
      </c>
      <c r="O47" s="179" t="e">
        <f t="shared" ref="O47:V47" si="28">N48</f>
        <v>#REF!</v>
      </c>
      <c r="P47" s="179" t="e">
        <f t="shared" si="28"/>
        <v>#REF!</v>
      </c>
      <c r="Q47" s="179" t="e">
        <f t="shared" si="28"/>
        <v>#REF!</v>
      </c>
      <c r="R47" s="179" t="e">
        <f t="shared" si="28"/>
        <v>#REF!</v>
      </c>
      <c r="S47" s="179" t="e">
        <f t="shared" si="28"/>
        <v>#REF!</v>
      </c>
      <c r="T47" s="179" t="e">
        <f t="shared" si="28"/>
        <v>#REF!</v>
      </c>
      <c r="U47" s="179" t="e">
        <f t="shared" si="28"/>
        <v>#REF!</v>
      </c>
      <c r="V47" s="179" t="e">
        <f t="shared" si="28"/>
        <v>#REF!</v>
      </c>
      <c r="W47" s="179" t="e">
        <f t="shared" ref="W47" si="29">V48</f>
        <v>#REF!</v>
      </c>
      <c r="X47" s="179" t="e">
        <f t="shared" ref="X47" si="30">W48</f>
        <v>#REF!</v>
      </c>
      <c r="Y47" s="179" t="e">
        <f t="shared" ref="Y47" si="31">X48</f>
        <v>#REF!</v>
      </c>
      <c r="Z47" s="179" t="e">
        <f t="shared" ref="Z47" si="32">Y48</f>
        <v>#REF!</v>
      </c>
      <c r="AA47" s="179" t="e">
        <f t="shared" ref="AA47:AB47" si="33">Z48</f>
        <v>#REF!</v>
      </c>
      <c r="AB47" s="179" t="e">
        <f t="shared" si="33"/>
        <v>#REF!</v>
      </c>
      <c r="AC47" s="179">
        <v>0</v>
      </c>
      <c r="AD47" s="179">
        <v>0</v>
      </c>
      <c r="AE47" s="179">
        <v>0</v>
      </c>
      <c r="AF47" s="179">
        <v>0</v>
      </c>
      <c r="AG47" s="179">
        <v>0</v>
      </c>
      <c r="AH47" s="179">
        <v>0</v>
      </c>
      <c r="AI47" s="179">
        <v>0</v>
      </c>
      <c r="AJ47" s="179">
        <v>0</v>
      </c>
      <c r="AK47" s="179">
        <v>0</v>
      </c>
    </row>
    <row r="48" spans="1:37" ht="15.75" hidden="1" customHeight="1" x14ac:dyDescent="0.25">
      <c r="A48" s="144" t="s">
        <v>456</v>
      </c>
      <c r="B48" s="183" t="s">
        <v>452</v>
      </c>
      <c r="C48" s="195">
        <v>0</v>
      </c>
      <c r="D48" s="195">
        <v>0</v>
      </c>
      <c r="E48" s="195">
        <v>0</v>
      </c>
      <c r="F48" s="195">
        <v>0</v>
      </c>
      <c r="G48" s="195">
        <v>0</v>
      </c>
      <c r="H48" s="224" t="e">
        <f>H47-H44</f>
        <v>#REF!</v>
      </c>
      <c r="I48" s="224" t="e">
        <f t="shared" ref="I48:M48" si="34">I47-I44</f>
        <v>#REF!</v>
      </c>
      <c r="J48" s="224" t="e">
        <f t="shared" si="34"/>
        <v>#REF!</v>
      </c>
      <c r="K48" s="224" t="e">
        <f t="shared" si="34"/>
        <v>#REF!</v>
      </c>
      <c r="L48" s="224" t="e">
        <f t="shared" si="34"/>
        <v>#REF!</v>
      </c>
      <c r="M48" s="224" t="e">
        <f t="shared" si="34"/>
        <v>#REF!</v>
      </c>
      <c r="N48" s="189" t="e">
        <f>N47-N44</f>
        <v>#REF!</v>
      </c>
      <c r="O48" s="179" t="e">
        <f t="shared" ref="O48:Z48" si="35">O47-O44</f>
        <v>#REF!</v>
      </c>
      <c r="P48" s="179" t="e">
        <f t="shared" si="35"/>
        <v>#REF!</v>
      </c>
      <c r="Q48" s="179" t="e">
        <f t="shared" si="35"/>
        <v>#REF!</v>
      </c>
      <c r="R48" s="179" t="e">
        <f t="shared" si="35"/>
        <v>#REF!</v>
      </c>
      <c r="S48" s="179" t="e">
        <f t="shared" si="35"/>
        <v>#REF!</v>
      </c>
      <c r="T48" s="179" t="e">
        <f t="shared" si="35"/>
        <v>#REF!</v>
      </c>
      <c r="U48" s="179" t="e">
        <f t="shared" si="35"/>
        <v>#REF!</v>
      </c>
      <c r="V48" s="179" t="e">
        <f t="shared" si="35"/>
        <v>#REF!</v>
      </c>
      <c r="W48" s="179" t="e">
        <f t="shared" si="35"/>
        <v>#REF!</v>
      </c>
      <c r="X48" s="179" t="e">
        <f t="shared" si="35"/>
        <v>#REF!</v>
      </c>
      <c r="Y48" s="179" t="e">
        <f t="shared" si="35"/>
        <v>#REF!</v>
      </c>
      <c r="Z48" s="179" t="e">
        <f t="shared" si="35"/>
        <v>#REF!</v>
      </c>
      <c r="AA48" s="282" t="e">
        <f>AA47-AA44</f>
        <v>#REF!</v>
      </c>
      <c r="AB48" s="179">
        <v>0</v>
      </c>
      <c r="AC48" s="179">
        <v>0</v>
      </c>
      <c r="AD48" s="179">
        <v>0</v>
      </c>
      <c r="AE48" s="179">
        <v>0</v>
      </c>
      <c r="AF48" s="179">
        <v>0</v>
      </c>
      <c r="AG48" s="179">
        <v>0</v>
      </c>
      <c r="AH48" s="179">
        <v>0</v>
      </c>
      <c r="AI48" s="179">
        <v>0</v>
      </c>
      <c r="AJ48" s="179">
        <v>0</v>
      </c>
      <c r="AK48" s="179">
        <v>0</v>
      </c>
    </row>
    <row r="49" spans="1:37" ht="30" hidden="1" x14ac:dyDescent="0.25">
      <c r="A49" s="144" t="s">
        <v>457</v>
      </c>
      <c r="B49" s="183" t="s">
        <v>452</v>
      </c>
      <c r="C49" s="195">
        <v>0</v>
      </c>
      <c r="D49" s="195">
        <v>0</v>
      </c>
      <c r="E49" s="195">
        <v>0</v>
      </c>
      <c r="F49" s="195">
        <v>0</v>
      </c>
      <c r="G49" s="195">
        <v>0</v>
      </c>
      <c r="H49" s="195" t="e">
        <f t="shared" ref="H49:M49" si="36">(H47+H48)/2</f>
        <v>#REF!</v>
      </c>
      <c r="I49" s="195" t="e">
        <f t="shared" si="36"/>
        <v>#REF!</v>
      </c>
      <c r="J49" s="195" t="e">
        <f t="shared" si="36"/>
        <v>#REF!</v>
      </c>
      <c r="K49" s="195" t="e">
        <f t="shared" si="36"/>
        <v>#REF!</v>
      </c>
      <c r="L49" s="195" t="e">
        <f t="shared" si="36"/>
        <v>#REF!</v>
      </c>
      <c r="M49" s="195" t="e">
        <f t="shared" si="36"/>
        <v>#REF!</v>
      </c>
      <c r="N49" s="179" t="e">
        <f>(N47+N48)/2</f>
        <v>#REF!</v>
      </c>
      <c r="O49" s="179" t="e">
        <f t="shared" ref="O49:AK49" si="37">(O47+O48)/2</f>
        <v>#REF!</v>
      </c>
      <c r="P49" s="179" t="e">
        <f t="shared" si="37"/>
        <v>#REF!</v>
      </c>
      <c r="Q49" s="179" t="e">
        <f t="shared" si="37"/>
        <v>#REF!</v>
      </c>
      <c r="R49" s="179" t="e">
        <f t="shared" si="37"/>
        <v>#REF!</v>
      </c>
      <c r="S49" s="179" t="e">
        <f t="shared" si="37"/>
        <v>#REF!</v>
      </c>
      <c r="T49" s="179" t="e">
        <f t="shared" si="37"/>
        <v>#REF!</v>
      </c>
      <c r="U49" s="179" t="e">
        <f t="shared" si="37"/>
        <v>#REF!</v>
      </c>
      <c r="V49" s="179" t="e">
        <f t="shared" si="37"/>
        <v>#REF!</v>
      </c>
      <c r="W49" s="179" t="e">
        <f t="shared" si="37"/>
        <v>#REF!</v>
      </c>
      <c r="X49" s="179" t="e">
        <f t="shared" si="37"/>
        <v>#REF!</v>
      </c>
      <c r="Y49" s="179" t="e">
        <f t="shared" si="37"/>
        <v>#REF!</v>
      </c>
      <c r="Z49" s="179" t="e">
        <f t="shared" si="37"/>
        <v>#REF!</v>
      </c>
      <c r="AA49" s="179" t="e">
        <f t="shared" si="37"/>
        <v>#REF!</v>
      </c>
      <c r="AB49" s="179" t="e">
        <f t="shared" si="37"/>
        <v>#REF!</v>
      </c>
      <c r="AC49" s="179">
        <f t="shared" si="37"/>
        <v>0</v>
      </c>
      <c r="AD49" s="179">
        <f t="shared" si="37"/>
        <v>0</v>
      </c>
      <c r="AE49" s="179">
        <f t="shared" si="37"/>
        <v>0</v>
      </c>
      <c r="AF49" s="179">
        <f t="shared" si="37"/>
        <v>0</v>
      </c>
      <c r="AG49" s="179">
        <f t="shared" si="37"/>
        <v>0</v>
      </c>
      <c r="AH49" s="179">
        <f t="shared" si="37"/>
        <v>0</v>
      </c>
      <c r="AI49" s="179">
        <f t="shared" si="37"/>
        <v>0</v>
      </c>
      <c r="AJ49" s="179">
        <f t="shared" si="37"/>
        <v>0</v>
      </c>
      <c r="AK49" s="179">
        <f t="shared" si="37"/>
        <v>0</v>
      </c>
    </row>
    <row r="50" spans="1:37" hidden="1" x14ac:dyDescent="0.25">
      <c r="A50" s="144"/>
      <c r="B50" s="183"/>
      <c r="C50" s="195"/>
      <c r="D50" s="195"/>
      <c r="E50" s="195"/>
      <c r="F50" s="195"/>
      <c r="G50" s="195"/>
      <c r="H50" s="224"/>
      <c r="I50" s="224"/>
      <c r="J50" s="224"/>
      <c r="K50" s="224"/>
      <c r="L50" s="224"/>
      <c r="M50" s="224"/>
    </row>
    <row r="51" spans="1:37" ht="25.5" hidden="1" customHeight="1" x14ac:dyDescent="0.25">
      <c r="A51" s="159" t="s">
        <v>458</v>
      </c>
      <c r="B51" s="183" t="s">
        <v>452</v>
      </c>
      <c r="C51" s="195">
        <v>0</v>
      </c>
      <c r="D51" s="195">
        <v>0</v>
      </c>
      <c r="E51" s="195">
        <v>0</v>
      </c>
      <c r="F51" s="195">
        <v>0</v>
      </c>
      <c r="G51" s="195">
        <v>0</v>
      </c>
      <c r="H51" s="195" t="e">
        <f>H49*C39</f>
        <v>#REF!</v>
      </c>
      <c r="I51" s="195" t="e">
        <f>I49*C39</f>
        <v>#REF!</v>
      </c>
      <c r="J51" s="195" t="e">
        <f>J49*C39</f>
        <v>#REF!</v>
      </c>
      <c r="K51" s="195" t="e">
        <f>K49*C39</f>
        <v>#REF!</v>
      </c>
      <c r="L51" s="195" t="e">
        <f>L49*C39</f>
        <v>#REF!</v>
      </c>
      <c r="M51" s="195" t="e">
        <f>M49*C39</f>
        <v>#REF!</v>
      </c>
      <c r="N51" s="179" t="e">
        <f>N49*$C$39</f>
        <v>#REF!</v>
      </c>
      <c r="O51" s="179" t="e">
        <f t="shared" ref="O51:AK51" si="38">O49*$C$39</f>
        <v>#REF!</v>
      </c>
      <c r="P51" s="179" t="e">
        <f t="shared" si="38"/>
        <v>#REF!</v>
      </c>
      <c r="Q51" s="179" t="e">
        <f t="shared" si="38"/>
        <v>#REF!</v>
      </c>
      <c r="R51" s="179" t="e">
        <f t="shared" si="38"/>
        <v>#REF!</v>
      </c>
      <c r="S51" s="179" t="e">
        <f t="shared" si="38"/>
        <v>#REF!</v>
      </c>
      <c r="T51" s="179" t="e">
        <f t="shared" si="38"/>
        <v>#REF!</v>
      </c>
      <c r="U51" s="179" t="e">
        <f t="shared" si="38"/>
        <v>#REF!</v>
      </c>
      <c r="V51" s="179" t="e">
        <f t="shared" si="38"/>
        <v>#REF!</v>
      </c>
      <c r="W51" s="179" t="e">
        <f t="shared" si="38"/>
        <v>#REF!</v>
      </c>
      <c r="X51" s="179" t="e">
        <f t="shared" si="38"/>
        <v>#REF!</v>
      </c>
      <c r="Y51" s="179" t="e">
        <f t="shared" si="38"/>
        <v>#REF!</v>
      </c>
      <c r="Z51" s="179" t="e">
        <f t="shared" si="38"/>
        <v>#REF!</v>
      </c>
      <c r="AA51" s="179" t="e">
        <f t="shared" si="38"/>
        <v>#REF!</v>
      </c>
      <c r="AB51" s="179" t="e">
        <f t="shared" si="38"/>
        <v>#REF!</v>
      </c>
      <c r="AC51" s="179">
        <f t="shared" si="38"/>
        <v>0</v>
      </c>
      <c r="AD51" s="179">
        <f t="shared" si="38"/>
        <v>0</v>
      </c>
      <c r="AE51" s="179">
        <f t="shared" si="38"/>
        <v>0</v>
      </c>
      <c r="AF51" s="179">
        <f t="shared" si="38"/>
        <v>0</v>
      </c>
      <c r="AG51" s="179">
        <f t="shared" si="38"/>
        <v>0</v>
      </c>
      <c r="AH51" s="179">
        <f t="shared" si="38"/>
        <v>0</v>
      </c>
      <c r="AI51" s="179">
        <f t="shared" si="38"/>
        <v>0</v>
      </c>
      <c r="AJ51" s="179">
        <f t="shared" si="38"/>
        <v>0</v>
      </c>
      <c r="AK51" s="179">
        <f t="shared" si="38"/>
        <v>0</v>
      </c>
    </row>
    <row r="52" spans="1:37" hidden="1" x14ac:dyDescent="0.25">
      <c r="A52" s="183"/>
      <c r="B52" s="183"/>
      <c r="C52" s="195"/>
      <c r="D52" s="195"/>
      <c r="E52" s="195"/>
      <c r="F52" s="195"/>
      <c r="G52" s="195"/>
      <c r="H52" s="195"/>
      <c r="I52" s="195"/>
      <c r="J52" s="195"/>
      <c r="K52" s="195"/>
      <c r="L52" s="195"/>
      <c r="M52" s="195"/>
    </row>
    <row r="54" spans="1:37" s="141" customFormat="1" hidden="1" x14ac:dyDescent="0.25">
      <c r="A54" s="635" t="s">
        <v>387</v>
      </c>
      <c r="B54" s="635"/>
      <c r="C54" s="635"/>
      <c r="D54" s="635"/>
      <c r="E54" s="635"/>
      <c r="M54" s="142" t="s">
        <v>388</v>
      </c>
    </row>
    <row r="55" spans="1:37" ht="30" hidden="1" x14ac:dyDescent="0.25">
      <c r="A55" s="143"/>
      <c r="B55" s="636" t="s">
        <v>257</v>
      </c>
      <c r="C55" s="144" t="s">
        <v>389</v>
      </c>
      <c r="D55" s="144" t="s">
        <v>390</v>
      </c>
      <c r="E55" s="144" t="s">
        <v>389</v>
      </c>
      <c r="F55" s="144" t="s">
        <v>390</v>
      </c>
      <c r="G55" s="144" t="s">
        <v>390</v>
      </c>
      <c r="H55" s="144" t="s">
        <v>390</v>
      </c>
      <c r="I55" s="144" t="s">
        <v>390</v>
      </c>
      <c r="J55" s="144" t="s">
        <v>390</v>
      </c>
      <c r="K55" s="144" t="s">
        <v>390</v>
      </c>
      <c r="L55" s="144" t="s">
        <v>390</v>
      </c>
      <c r="M55" s="144" t="s">
        <v>390</v>
      </c>
    </row>
    <row r="56" spans="1:37" ht="15" hidden="1" customHeight="1" x14ac:dyDescent="0.25">
      <c r="A56" s="639" t="s">
        <v>391</v>
      </c>
      <c r="B56" s="637"/>
      <c r="C56" s="145">
        <v>0</v>
      </c>
      <c r="D56" s="146">
        <v>1</v>
      </c>
      <c r="E56" s="147">
        <v>2</v>
      </c>
      <c r="F56" s="146">
        <v>3</v>
      </c>
      <c r="G56" s="146">
        <v>3</v>
      </c>
      <c r="H56" s="146">
        <v>5</v>
      </c>
      <c r="I56" s="147">
        <v>6</v>
      </c>
      <c r="J56" s="146">
        <v>7</v>
      </c>
      <c r="K56" s="147">
        <v>8</v>
      </c>
      <c r="L56" s="146">
        <v>9</v>
      </c>
      <c r="M56" s="147">
        <v>10</v>
      </c>
    </row>
    <row r="57" spans="1:37" ht="21" hidden="1" customHeight="1" x14ac:dyDescent="0.25">
      <c r="A57" s="640"/>
      <c r="B57" s="638"/>
      <c r="C57" s="146">
        <v>2017</v>
      </c>
      <c r="D57" s="147">
        <v>2018</v>
      </c>
      <c r="E57" s="147">
        <v>2019</v>
      </c>
      <c r="F57" s="147">
        <v>2020</v>
      </c>
      <c r="G57" s="147">
        <v>2021</v>
      </c>
      <c r="H57" s="147">
        <v>2022</v>
      </c>
      <c r="I57" s="147">
        <v>2023</v>
      </c>
      <c r="J57" s="147">
        <v>2024</v>
      </c>
      <c r="K57" s="147">
        <v>2025</v>
      </c>
      <c r="L57" s="147">
        <v>2026</v>
      </c>
      <c r="M57" s="147">
        <v>2027</v>
      </c>
    </row>
    <row r="58" spans="1:37" s="197" customFormat="1" hidden="1" x14ac:dyDescent="0.25">
      <c r="A58" s="631" t="s">
        <v>392</v>
      </c>
      <c r="B58" s="632"/>
      <c r="C58" s="148">
        <v>1</v>
      </c>
      <c r="D58" s="148">
        <v>1</v>
      </c>
      <c r="E58" s="148">
        <v>1</v>
      </c>
      <c r="F58" s="148">
        <v>1</v>
      </c>
      <c r="G58" s="148">
        <v>1</v>
      </c>
      <c r="H58" s="148">
        <v>1</v>
      </c>
      <c r="I58" s="148">
        <v>1</v>
      </c>
      <c r="J58" s="148">
        <v>1</v>
      </c>
      <c r="K58" s="148">
        <v>1</v>
      </c>
      <c r="L58" s="148">
        <v>1</v>
      </c>
      <c r="M58" s="148">
        <v>1</v>
      </c>
    </row>
    <row r="59" spans="1:37" s="197" customFormat="1" ht="16.5" hidden="1" customHeight="1" x14ac:dyDescent="0.25">
      <c r="A59" s="631" t="s">
        <v>393</v>
      </c>
      <c r="B59" s="632"/>
      <c r="C59" s="149">
        <v>1</v>
      </c>
      <c r="D59" s="149">
        <v>1</v>
      </c>
      <c r="E59" s="149">
        <v>1</v>
      </c>
      <c r="F59" s="149">
        <v>1</v>
      </c>
      <c r="G59" s="149">
        <v>1</v>
      </c>
      <c r="H59" s="149">
        <v>1</v>
      </c>
      <c r="I59" s="149">
        <v>1</v>
      </c>
      <c r="J59" s="149">
        <v>1</v>
      </c>
      <c r="K59" s="149">
        <v>1</v>
      </c>
      <c r="L59" s="149">
        <v>1</v>
      </c>
      <c r="M59" s="149">
        <v>1</v>
      </c>
    </row>
    <row r="60" spans="1:37" s="197" customFormat="1" ht="24" hidden="1" customHeight="1" x14ac:dyDescent="0.25">
      <c r="A60" s="631" t="s">
        <v>392</v>
      </c>
      <c r="B60" s="632"/>
      <c r="C60" s="148">
        <v>1</v>
      </c>
      <c r="D60" s="148">
        <v>1</v>
      </c>
      <c r="E60" s="148">
        <v>1</v>
      </c>
      <c r="F60" s="148">
        <v>1</v>
      </c>
      <c r="G60" s="148">
        <v>1</v>
      </c>
      <c r="H60" s="148">
        <v>1.03</v>
      </c>
      <c r="I60" s="148">
        <f>H60</f>
        <v>1.03</v>
      </c>
      <c r="J60" s="148">
        <f>I60</f>
        <v>1.03</v>
      </c>
      <c r="K60" s="148">
        <f>J60</f>
        <v>1.03</v>
      </c>
      <c r="L60" s="148">
        <f>K60</f>
        <v>1.03</v>
      </c>
      <c r="M60" s="148">
        <f>L60</f>
        <v>1.03</v>
      </c>
    </row>
    <row r="61" spans="1:37" s="197" customFormat="1" ht="24" hidden="1" customHeight="1" x14ac:dyDescent="0.25">
      <c r="A61" s="631" t="s">
        <v>393</v>
      </c>
      <c r="B61" s="632"/>
      <c r="C61" s="149">
        <v>1</v>
      </c>
      <c r="D61" s="149">
        <v>1</v>
      </c>
      <c r="E61" s="149">
        <v>1</v>
      </c>
      <c r="F61" s="149">
        <v>1</v>
      </c>
      <c r="G61" s="149">
        <v>1</v>
      </c>
      <c r="H61" s="149">
        <f t="shared" ref="H61:M61" si="39">H60</f>
        <v>1.03</v>
      </c>
      <c r="I61" s="149">
        <f t="shared" si="39"/>
        <v>1.03</v>
      </c>
      <c r="J61" s="149">
        <f t="shared" si="39"/>
        <v>1.03</v>
      </c>
      <c r="K61" s="149">
        <f t="shared" si="39"/>
        <v>1.03</v>
      </c>
      <c r="L61" s="149">
        <f t="shared" si="39"/>
        <v>1.03</v>
      </c>
      <c r="M61" s="149">
        <f t="shared" si="39"/>
        <v>1.03</v>
      </c>
    </row>
    <row r="62" spans="1:37" ht="29.25" hidden="1" x14ac:dyDescent="0.25">
      <c r="A62" s="222" t="s">
        <v>394</v>
      </c>
      <c r="B62" s="150"/>
      <c r="C62" s="151"/>
      <c r="D62" s="152"/>
      <c r="E62" s="152"/>
      <c r="F62" s="152"/>
      <c r="G62" s="152"/>
      <c r="H62" s="152"/>
      <c r="I62" s="152"/>
      <c r="J62" s="152"/>
      <c r="K62" s="152"/>
      <c r="L62" s="152"/>
      <c r="M62" s="152"/>
    </row>
    <row r="63" spans="1:37" hidden="1" x14ac:dyDescent="0.25">
      <c r="A63" s="153" t="s">
        <v>395</v>
      </c>
      <c r="B63" s="150"/>
      <c r="C63" s="151"/>
      <c r="D63" s="152"/>
      <c r="E63" s="152"/>
      <c r="F63" s="152"/>
      <c r="G63" s="152"/>
      <c r="H63" s="152"/>
      <c r="I63" s="152"/>
      <c r="J63" s="152"/>
      <c r="K63" s="152"/>
      <c r="L63" s="152"/>
      <c r="M63" s="152"/>
    </row>
    <row r="64" spans="1:37" hidden="1" x14ac:dyDescent="0.25">
      <c r="A64" s="144" t="s">
        <v>396</v>
      </c>
      <c r="B64" s="154" t="e">
        <f>SUM(C64:M64)</f>
        <v>#REF!</v>
      </c>
      <c r="C64" s="155">
        <v>0</v>
      </c>
      <c r="D64" s="155">
        <v>0</v>
      </c>
      <c r="E64" s="156">
        <v>0</v>
      </c>
      <c r="F64" s="155">
        <v>0</v>
      </c>
      <c r="G64" s="155" t="e">
        <f>G28/1000</f>
        <v>#REF!</v>
      </c>
      <c r="H64" s="155">
        <v>0</v>
      </c>
      <c r="I64" s="155">
        <v>0</v>
      </c>
      <c r="J64" s="155">
        <v>0</v>
      </c>
      <c r="K64" s="155">
        <v>0</v>
      </c>
      <c r="L64" s="155">
        <v>0</v>
      </c>
      <c r="M64" s="155">
        <v>0</v>
      </c>
      <c r="N64" s="185"/>
    </row>
    <row r="65" spans="1:13" hidden="1" x14ac:dyDescent="0.25">
      <c r="A65" s="144" t="s">
        <v>397</v>
      </c>
      <c r="B65" s="154" t="e">
        <f>SUM(C65:M65)</f>
        <v>#REF!</v>
      </c>
      <c r="C65" s="155">
        <v>0</v>
      </c>
      <c r="D65" s="155">
        <v>0</v>
      </c>
      <c r="E65" s="156">
        <v>0</v>
      </c>
      <c r="F65" s="155">
        <v>0</v>
      </c>
      <c r="G65" s="155" t="e">
        <f>G29/1000</f>
        <v>#REF!</v>
      </c>
      <c r="H65" s="155">
        <v>0</v>
      </c>
      <c r="I65" s="155">
        <v>0</v>
      </c>
      <c r="J65" s="155">
        <v>0</v>
      </c>
      <c r="K65" s="155">
        <v>0</v>
      </c>
      <c r="L65" s="155">
        <v>0</v>
      </c>
      <c r="M65" s="155">
        <v>0</v>
      </c>
    </row>
    <row r="66" spans="1:13" hidden="1" x14ac:dyDescent="0.25">
      <c r="A66" s="144"/>
      <c r="B66" s="154"/>
      <c r="C66" s="155"/>
      <c r="D66" s="155"/>
      <c r="E66" s="156"/>
      <c r="F66" s="155"/>
      <c r="G66" s="155"/>
      <c r="H66" s="155"/>
      <c r="I66" s="155"/>
      <c r="J66" s="155"/>
      <c r="K66" s="155"/>
      <c r="L66" s="155"/>
      <c r="M66" s="155"/>
    </row>
    <row r="67" spans="1:13" hidden="1" x14ac:dyDescent="0.25">
      <c r="A67" s="153" t="s">
        <v>398</v>
      </c>
      <c r="B67" s="154"/>
      <c r="C67" s="155"/>
      <c r="D67" s="155"/>
      <c r="E67" s="156"/>
      <c r="F67" s="155"/>
      <c r="G67" s="155"/>
      <c r="H67" s="155"/>
      <c r="I67" s="155"/>
      <c r="J67" s="155"/>
      <c r="K67" s="155"/>
      <c r="L67" s="155"/>
      <c r="M67" s="155"/>
    </row>
    <row r="68" spans="1:13" hidden="1" x14ac:dyDescent="0.25">
      <c r="A68" s="144" t="s">
        <v>399</v>
      </c>
      <c r="B68" s="154" t="e">
        <f>SUM(C68:M68)</f>
        <v>#REF!</v>
      </c>
      <c r="C68" s="155">
        <v>0</v>
      </c>
      <c r="D68" s="155">
        <v>0</v>
      </c>
      <c r="E68" s="156">
        <v>0</v>
      </c>
      <c r="F68" s="155">
        <v>0</v>
      </c>
      <c r="G68" s="155">
        <v>0</v>
      </c>
      <c r="H68" s="155" t="e">
        <f>G65</f>
        <v>#REF!</v>
      </c>
      <c r="I68" s="155">
        <v>0</v>
      </c>
      <c r="J68" s="155">
        <v>0</v>
      </c>
      <c r="K68" s="155">
        <v>0</v>
      </c>
      <c r="L68" s="155">
        <v>0</v>
      </c>
      <c r="M68" s="155">
        <v>0</v>
      </c>
    </row>
    <row r="69" spans="1:13" hidden="1" x14ac:dyDescent="0.25">
      <c r="A69" s="144"/>
      <c r="B69" s="154"/>
      <c r="C69" s="155"/>
      <c r="D69" s="155"/>
      <c r="E69" s="156"/>
      <c r="F69" s="155"/>
      <c r="G69" s="155"/>
      <c r="H69" s="155"/>
      <c r="I69" s="155"/>
      <c r="J69" s="155"/>
      <c r="K69" s="155"/>
      <c r="L69" s="155"/>
      <c r="M69" s="155"/>
    </row>
    <row r="70" spans="1:13" s="198" customFormat="1" ht="30" hidden="1" x14ac:dyDescent="0.25">
      <c r="A70" s="157" t="s">
        <v>400</v>
      </c>
      <c r="B70" s="154" t="e">
        <f>SUM(C70:M70)</f>
        <v>#REF!</v>
      </c>
      <c r="C70" s="158">
        <v>0</v>
      </c>
      <c r="D70" s="158">
        <v>0</v>
      </c>
      <c r="E70" s="158">
        <v>0</v>
      </c>
      <c r="F70" s="158">
        <v>0</v>
      </c>
      <c r="G70" s="158" t="e">
        <f>-G64-G65</f>
        <v>#REF!</v>
      </c>
      <c r="H70" s="158" t="e">
        <f>H68</f>
        <v>#REF!</v>
      </c>
      <c r="I70" s="158">
        <v>0</v>
      </c>
      <c r="J70" s="158">
        <v>0</v>
      </c>
      <c r="K70" s="158">
        <v>0</v>
      </c>
      <c r="L70" s="158">
        <v>0</v>
      </c>
      <c r="M70" s="158">
        <v>0</v>
      </c>
    </row>
    <row r="71" spans="1:13" hidden="1" x14ac:dyDescent="0.25">
      <c r="A71" s="144"/>
      <c r="B71" s="159"/>
      <c r="C71" s="155"/>
      <c r="D71" s="155"/>
      <c r="E71" s="156"/>
      <c r="F71" s="155"/>
      <c r="G71" s="155"/>
      <c r="H71" s="155"/>
      <c r="I71" s="155"/>
      <c r="J71" s="155"/>
      <c r="K71" s="155"/>
      <c r="L71" s="155"/>
      <c r="M71" s="155"/>
    </row>
    <row r="72" spans="1:13" ht="29.25" hidden="1" x14ac:dyDescent="0.25">
      <c r="A72" s="222" t="s">
        <v>401</v>
      </c>
      <c r="B72" s="159"/>
      <c r="C72" s="155"/>
      <c r="D72" s="155"/>
      <c r="E72" s="156"/>
      <c r="F72" s="155"/>
      <c r="G72" s="155"/>
      <c r="H72" s="155"/>
      <c r="I72" s="155"/>
      <c r="J72" s="155"/>
      <c r="K72" s="155"/>
      <c r="L72" s="155"/>
      <c r="M72" s="155"/>
    </row>
    <row r="73" spans="1:13" hidden="1" x14ac:dyDescent="0.25">
      <c r="A73" s="153" t="s">
        <v>402</v>
      </c>
      <c r="B73" s="158" t="e">
        <f t="shared" ref="B73:B79" si="40">SUM(C73:M73)</f>
        <v>#REF!</v>
      </c>
      <c r="C73" s="160">
        <v>0</v>
      </c>
      <c r="D73" s="160">
        <v>0</v>
      </c>
      <c r="E73" s="160">
        <v>0</v>
      </c>
      <c r="F73" s="160">
        <v>0</v>
      </c>
      <c r="G73" s="160">
        <f t="shared" ref="G73" si="41">SUM(G74:G79)</f>
        <v>0</v>
      </c>
      <c r="H73" s="160" t="e">
        <f>SUM(H74:H79)</f>
        <v>#REF!</v>
      </c>
      <c r="I73" s="160" t="e">
        <f t="shared" ref="I73:M73" si="42">SUM(I74:I79)</f>
        <v>#REF!</v>
      </c>
      <c r="J73" s="160" t="e">
        <f t="shared" si="42"/>
        <v>#REF!</v>
      </c>
      <c r="K73" s="160" t="e">
        <f>SUM(K74:K79)</f>
        <v>#REF!</v>
      </c>
      <c r="L73" s="160" t="e">
        <f t="shared" si="42"/>
        <v>#REF!</v>
      </c>
      <c r="M73" s="160" t="e">
        <f t="shared" si="42"/>
        <v>#REF!</v>
      </c>
    </row>
    <row r="74" spans="1:13" hidden="1" x14ac:dyDescent="0.25">
      <c r="A74" s="161" t="s">
        <v>403</v>
      </c>
      <c r="B74" s="158">
        <f t="shared" si="40"/>
        <v>81.36</v>
      </c>
      <c r="C74" s="155"/>
      <c r="D74" s="155">
        <v>0</v>
      </c>
      <c r="E74" s="156"/>
      <c r="F74" s="156"/>
      <c r="G74" s="155"/>
      <c r="H74" s="155"/>
      <c r="I74" s="155"/>
      <c r="K74" s="155">
        <v>81.36</v>
      </c>
      <c r="L74" s="155"/>
      <c r="M74" s="155"/>
    </row>
    <row r="75" spans="1:13" hidden="1" x14ac:dyDescent="0.25">
      <c r="A75" s="144" t="s">
        <v>404</v>
      </c>
      <c r="B75" s="158" t="e">
        <f t="shared" si="40"/>
        <v>#REF!</v>
      </c>
      <c r="C75" s="155"/>
      <c r="D75" s="155"/>
      <c r="E75" s="156">
        <v>0</v>
      </c>
      <c r="F75" s="156">
        <v>0</v>
      </c>
      <c r="G75" s="155">
        <f t="shared" ref="G75" si="43">G44/1000</f>
        <v>0</v>
      </c>
      <c r="H75" s="155" t="e">
        <f>H44/1000</f>
        <v>#REF!</v>
      </c>
      <c r="I75" s="155" t="e">
        <f t="shared" ref="I75:M75" si="44">I44/1000</f>
        <v>#REF!</v>
      </c>
      <c r="J75" s="155" t="e">
        <f t="shared" si="44"/>
        <v>#REF!</v>
      </c>
      <c r="K75" s="155" t="e">
        <f t="shared" si="44"/>
        <v>#REF!</v>
      </c>
      <c r="L75" s="155" t="e">
        <f t="shared" si="44"/>
        <v>#REF!</v>
      </c>
      <c r="M75" s="155" t="e">
        <f t="shared" si="44"/>
        <v>#REF!</v>
      </c>
    </row>
    <row r="76" spans="1:13" hidden="1" x14ac:dyDescent="0.25">
      <c r="A76" s="161" t="s">
        <v>405</v>
      </c>
      <c r="B76" s="158">
        <f t="shared" si="40"/>
        <v>0</v>
      </c>
      <c r="C76" s="155"/>
      <c r="D76" s="155"/>
      <c r="E76" s="156">
        <v>0</v>
      </c>
      <c r="F76" s="156">
        <v>0</v>
      </c>
      <c r="G76" s="155"/>
      <c r="H76" s="155"/>
      <c r="I76" s="155"/>
      <c r="J76" s="155"/>
      <c r="K76" s="155"/>
      <c r="L76" s="155"/>
      <c r="M76" s="155">
        <v>0</v>
      </c>
    </row>
    <row r="77" spans="1:13" ht="30" hidden="1" x14ac:dyDescent="0.25">
      <c r="A77" s="161" t="s">
        <v>406</v>
      </c>
      <c r="B77" s="158">
        <f t="shared" si="40"/>
        <v>0</v>
      </c>
      <c r="C77" s="155"/>
      <c r="D77" s="155"/>
      <c r="E77" s="156">
        <v>0</v>
      </c>
      <c r="F77" s="156">
        <v>0</v>
      </c>
      <c r="G77" s="155"/>
      <c r="H77" s="155"/>
      <c r="I77" s="155"/>
      <c r="J77" s="155"/>
      <c r="K77" s="155"/>
      <c r="L77" s="155"/>
      <c r="M77" s="155">
        <v>0</v>
      </c>
    </row>
    <row r="78" spans="1:13" hidden="1" x14ac:dyDescent="0.25">
      <c r="A78" s="144" t="s">
        <v>407</v>
      </c>
      <c r="B78" s="158">
        <f t="shared" si="40"/>
        <v>0</v>
      </c>
      <c r="C78" s="155"/>
      <c r="D78" s="155"/>
      <c r="E78" s="156">
        <v>0</v>
      </c>
      <c r="F78" s="156">
        <v>0</v>
      </c>
      <c r="G78" s="155">
        <f t="shared" ref="G78" si="45">G51/1000</f>
        <v>0</v>
      </c>
      <c r="H78" s="155"/>
      <c r="I78" s="155"/>
      <c r="J78" s="155"/>
      <c r="K78" s="155"/>
      <c r="L78" s="155"/>
      <c r="M78" s="155"/>
    </row>
    <row r="79" spans="1:13" hidden="1" x14ac:dyDescent="0.25">
      <c r="A79" s="144" t="s">
        <v>408</v>
      </c>
      <c r="B79" s="158" t="e">
        <f t="shared" si="40"/>
        <v>#REF!</v>
      </c>
      <c r="C79" s="155"/>
      <c r="D79" s="155"/>
      <c r="E79" s="156">
        <v>0</v>
      </c>
      <c r="F79" s="156">
        <v>0</v>
      </c>
      <c r="G79" s="155"/>
      <c r="H79" s="155"/>
      <c r="I79" s="155"/>
      <c r="J79" s="155"/>
      <c r="K79" s="155"/>
      <c r="L79" s="155"/>
      <c r="M79" s="155" t="e">
        <f>L79/L75*M75</f>
        <v>#REF!</v>
      </c>
    </row>
    <row r="80" spans="1:13" hidden="1" x14ac:dyDescent="0.25">
      <c r="A80" s="144"/>
      <c r="B80" s="154"/>
      <c r="C80" s="155"/>
      <c r="D80" s="155"/>
      <c r="E80" s="156"/>
      <c r="F80" s="156"/>
      <c r="G80" s="155"/>
      <c r="H80" s="155"/>
      <c r="I80" s="155"/>
      <c r="J80" s="155"/>
      <c r="K80" s="155"/>
      <c r="L80" s="155"/>
      <c r="M80" s="155"/>
    </row>
    <row r="81" spans="1:21" ht="43.5" hidden="1" x14ac:dyDescent="0.25">
      <c r="A81" s="222" t="s">
        <v>409</v>
      </c>
      <c r="B81" s="158">
        <v>2327.237787600222</v>
      </c>
      <c r="C81" s="154">
        <v>0</v>
      </c>
      <c r="D81" s="154">
        <v>0</v>
      </c>
      <c r="E81" s="154">
        <v>0</v>
      </c>
      <c r="F81" s="154">
        <v>0</v>
      </c>
      <c r="G81" s="154">
        <f>0</f>
        <v>0</v>
      </c>
      <c r="H81" s="154">
        <f>D110-D112</f>
        <v>396</v>
      </c>
      <c r="I81" s="154">
        <f>H81*(1+$U$93)</f>
        <v>411.84000000000003</v>
      </c>
      <c r="J81" s="154">
        <f t="shared" ref="J81:M81" si="46">I81*(1+$U$93)</f>
        <v>428.31360000000006</v>
      </c>
      <c r="K81" s="154">
        <f t="shared" si="46"/>
        <v>445.44614400000006</v>
      </c>
      <c r="L81" s="154">
        <f t="shared" si="46"/>
        <v>463.26398976000007</v>
      </c>
      <c r="M81" s="154">
        <f t="shared" si="46"/>
        <v>481.79454935040008</v>
      </c>
    </row>
    <row r="82" spans="1:21" ht="60" hidden="1" x14ac:dyDescent="0.25">
      <c r="A82" s="153" t="s">
        <v>464</v>
      </c>
      <c r="B82" s="154"/>
      <c r="C82" s="155"/>
      <c r="D82" s="155"/>
      <c r="E82" s="155"/>
      <c r="F82" s="155"/>
      <c r="G82" s="155"/>
      <c r="H82" s="155"/>
      <c r="I82" s="155"/>
      <c r="J82" s="155"/>
      <c r="K82" s="155"/>
      <c r="L82" s="155"/>
      <c r="M82" s="155"/>
    </row>
    <row r="83" spans="1:21" hidden="1" x14ac:dyDescent="0.25">
      <c r="A83" s="222" t="s">
        <v>410</v>
      </c>
      <c r="B83" s="158" t="e">
        <f t="shared" ref="B83:B90" si="47">SUM(C83:M83)</f>
        <v>#REF!</v>
      </c>
      <c r="C83" s="163">
        <v>0</v>
      </c>
      <c r="D83" s="163">
        <v>0</v>
      </c>
      <c r="E83" s="163">
        <v>0</v>
      </c>
      <c r="F83" s="163">
        <f>F81-F73</f>
        <v>0</v>
      </c>
      <c r="G83" s="163">
        <f>G81-G73</f>
        <v>0</v>
      </c>
      <c r="H83" s="163" t="e">
        <f>H81-H73</f>
        <v>#REF!</v>
      </c>
      <c r="I83" s="163" t="e">
        <f t="shared" ref="I83:M83" si="48">I81-I73</f>
        <v>#REF!</v>
      </c>
      <c r="J83" s="163" t="e">
        <f t="shared" si="48"/>
        <v>#REF!</v>
      </c>
      <c r="K83" s="163" t="e">
        <f t="shared" si="48"/>
        <v>#REF!</v>
      </c>
      <c r="L83" s="163" t="e">
        <f t="shared" si="48"/>
        <v>#REF!</v>
      </c>
      <c r="M83" s="163" t="e">
        <f t="shared" si="48"/>
        <v>#REF!</v>
      </c>
    </row>
    <row r="84" spans="1:21" ht="36.75" hidden="1" customHeight="1" x14ac:dyDescent="0.25">
      <c r="A84" s="222" t="s">
        <v>411</v>
      </c>
      <c r="B84" s="162"/>
      <c r="C84" s="163"/>
      <c r="D84" s="163"/>
      <c r="E84" s="163"/>
      <c r="F84" s="163">
        <f>F83+E84</f>
        <v>0</v>
      </c>
      <c r="G84" s="163">
        <f>G83+F84</f>
        <v>0</v>
      </c>
      <c r="H84" s="163" t="e">
        <f t="shared" ref="H84:M84" si="49">H83+G84</f>
        <v>#REF!</v>
      </c>
      <c r="I84" s="163" t="e">
        <f t="shared" si="49"/>
        <v>#REF!</v>
      </c>
      <c r="J84" s="163" t="e">
        <f t="shared" si="49"/>
        <v>#REF!</v>
      </c>
      <c r="K84" s="163" t="e">
        <f t="shared" si="49"/>
        <v>#REF!</v>
      </c>
      <c r="L84" s="163" t="e">
        <f t="shared" si="49"/>
        <v>#REF!</v>
      </c>
      <c r="M84" s="163" t="e">
        <f t="shared" si="49"/>
        <v>#REF!</v>
      </c>
    </row>
    <row r="85" spans="1:21" hidden="1" x14ac:dyDescent="0.25">
      <c r="A85" s="222" t="s">
        <v>412</v>
      </c>
      <c r="B85" s="158" t="e">
        <f t="shared" si="47"/>
        <v>#REF!</v>
      </c>
      <c r="C85" s="163">
        <v>0</v>
      </c>
      <c r="D85" s="163">
        <v>0</v>
      </c>
      <c r="E85" s="163">
        <f>E81-E73</f>
        <v>0</v>
      </c>
      <c r="F85" s="163">
        <f>F83*0.2</f>
        <v>0</v>
      </c>
      <c r="G85" s="163">
        <f>G83*0.2</f>
        <v>0</v>
      </c>
      <c r="H85" s="163" t="e">
        <f t="shared" ref="H85:M85" si="50">H83*0.2</f>
        <v>#REF!</v>
      </c>
      <c r="I85" s="163" t="e">
        <f t="shared" si="50"/>
        <v>#REF!</v>
      </c>
      <c r="J85" s="163" t="e">
        <f t="shared" si="50"/>
        <v>#REF!</v>
      </c>
      <c r="K85" s="163" t="e">
        <f t="shared" si="50"/>
        <v>#REF!</v>
      </c>
      <c r="L85" s="163" t="e">
        <f t="shared" si="50"/>
        <v>#REF!</v>
      </c>
      <c r="M85" s="163" t="e">
        <f t="shared" si="50"/>
        <v>#REF!</v>
      </c>
    </row>
    <row r="86" spans="1:21" hidden="1" x14ac:dyDescent="0.25">
      <c r="A86" s="164" t="s">
        <v>413</v>
      </c>
      <c r="B86" s="158" t="e">
        <f t="shared" si="47"/>
        <v>#REF!</v>
      </c>
      <c r="C86" s="163">
        <v>0</v>
      </c>
      <c r="D86" s="163">
        <v>0</v>
      </c>
      <c r="E86" s="163">
        <f>E85+D86</f>
        <v>0</v>
      </c>
      <c r="F86" s="163">
        <f>F85+E86</f>
        <v>0</v>
      </c>
      <c r="G86" s="163">
        <f>G85+F86</f>
        <v>0</v>
      </c>
      <c r="H86" s="163" t="e">
        <f t="shared" ref="H86:M86" si="51">H85+G86</f>
        <v>#REF!</v>
      </c>
      <c r="I86" s="163" t="e">
        <f t="shared" si="51"/>
        <v>#REF!</v>
      </c>
      <c r="J86" s="163" t="e">
        <f t="shared" si="51"/>
        <v>#REF!</v>
      </c>
      <c r="K86" s="163" t="e">
        <f t="shared" si="51"/>
        <v>#REF!</v>
      </c>
      <c r="L86" s="163" t="e">
        <f t="shared" si="51"/>
        <v>#REF!</v>
      </c>
      <c r="M86" s="163" t="e">
        <f t="shared" si="51"/>
        <v>#REF!</v>
      </c>
    </row>
    <row r="87" spans="1:21" hidden="1" x14ac:dyDescent="0.25">
      <c r="A87" s="164"/>
      <c r="B87" s="162"/>
      <c r="C87" s="163"/>
      <c r="D87" s="163"/>
      <c r="E87" s="163"/>
      <c r="F87" s="163"/>
      <c r="G87" s="163"/>
      <c r="H87" s="163"/>
      <c r="I87" s="163"/>
      <c r="J87" s="163"/>
      <c r="K87" s="163"/>
      <c r="L87" s="163"/>
      <c r="M87" s="163"/>
    </row>
    <row r="88" spans="1:21" s="199" customFormat="1" hidden="1" x14ac:dyDescent="0.25">
      <c r="A88" s="165" t="s">
        <v>245</v>
      </c>
      <c r="B88" s="158" t="e">
        <f t="shared" si="47"/>
        <v>#REF!</v>
      </c>
      <c r="C88" s="155">
        <v>0</v>
      </c>
      <c r="D88" s="155">
        <v>0</v>
      </c>
      <c r="E88" s="166">
        <f t="shared" ref="E88" si="52">-E89+E90</f>
        <v>0</v>
      </c>
      <c r="F88" s="166">
        <f t="shared" ref="F88:M88" si="53">-F89+F90</f>
        <v>0</v>
      </c>
      <c r="G88" s="166" t="e">
        <f t="shared" ref="G88" si="54">-G89+G90</f>
        <v>#REF!</v>
      </c>
      <c r="H88" s="166" t="e">
        <f t="shared" si="53"/>
        <v>#REF!</v>
      </c>
      <c r="I88" s="166" t="e">
        <f t="shared" si="53"/>
        <v>#REF!</v>
      </c>
      <c r="J88" s="166" t="e">
        <f t="shared" si="53"/>
        <v>#REF!</v>
      </c>
      <c r="K88" s="166" t="e">
        <f t="shared" si="53"/>
        <v>#REF!</v>
      </c>
      <c r="L88" s="166" t="e">
        <f t="shared" si="53"/>
        <v>#REF!</v>
      </c>
      <c r="M88" s="166" t="e">
        <f t="shared" si="53"/>
        <v>#REF!</v>
      </c>
    </row>
    <row r="89" spans="1:21" s="188" customFormat="1" hidden="1" x14ac:dyDescent="0.25">
      <c r="A89" s="157" t="s">
        <v>414</v>
      </c>
      <c r="B89" s="158" t="e">
        <f t="shared" si="47"/>
        <v>#REF!</v>
      </c>
      <c r="C89" s="163">
        <v>0</v>
      </c>
      <c r="D89" s="163">
        <v>0</v>
      </c>
      <c r="E89" s="163">
        <f>E64+E65</f>
        <v>0</v>
      </c>
      <c r="F89" s="163">
        <f>F64+F65</f>
        <v>0</v>
      </c>
      <c r="G89" s="163" t="e">
        <f>G64+G65</f>
        <v>#REF!</v>
      </c>
      <c r="H89" s="163">
        <f t="shared" ref="H89:M89" si="55">H64+H65</f>
        <v>0</v>
      </c>
      <c r="I89" s="163">
        <f t="shared" si="55"/>
        <v>0</v>
      </c>
      <c r="J89" s="163">
        <f t="shared" si="55"/>
        <v>0</v>
      </c>
      <c r="K89" s="163">
        <f t="shared" si="55"/>
        <v>0</v>
      </c>
      <c r="L89" s="163">
        <f t="shared" si="55"/>
        <v>0</v>
      </c>
      <c r="M89" s="163">
        <f t="shared" si="55"/>
        <v>0</v>
      </c>
    </row>
    <row r="90" spans="1:21" s="188" customFormat="1" hidden="1" x14ac:dyDescent="0.25">
      <c r="A90" s="157" t="s">
        <v>415</v>
      </c>
      <c r="B90" s="158" t="e">
        <f t="shared" si="47"/>
        <v>#REF!</v>
      </c>
      <c r="C90" s="163">
        <v>0</v>
      </c>
      <c r="D90" s="163">
        <v>0</v>
      </c>
      <c r="E90" s="163">
        <f>E68+E75+E86</f>
        <v>0</v>
      </c>
      <c r="F90" s="163">
        <f>F68+F75+F86</f>
        <v>0</v>
      </c>
      <c r="G90" s="163">
        <f>G68+G75+G86</f>
        <v>0</v>
      </c>
      <c r="H90" s="163" t="e">
        <f>H68+H75+H86</f>
        <v>#REF!</v>
      </c>
      <c r="I90" s="163" t="e">
        <f t="shared" ref="I90:M90" si="56">I68+I75+I86</f>
        <v>#REF!</v>
      </c>
      <c r="J90" s="163" t="e">
        <f t="shared" si="56"/>
        <v>#REF!</v>
      </c>
      <c r="K90" s="163" t="e">
        <f t="shared" si="56"/>
        <v>#REF!</v>
      </c>
      <c r="L90" s="163" t="e">
        <f t="shared" si="56"/>
        <v>#REF!</v>
      </c>
      <c r="M90" s="163" t="e">
        <f t="shared" si="56"/>
        <v>#REF!</v>
      </c>
    </row>
    <row r="91" spans="1:21" s="199" customFormat="1" ht="30.75" hidden="1" customHeight="1" x14ac:dyDescent="0.25">
      <c r="A91" s="165" t="s">
        <v>416</v>
      </c>
      <c r="B91" s="162"/>
      <c r="C91" s="166">
        <v>0</v>
      </c>
      <c r="D91" s="166">
        <v>0</v>
      </c>
      <c r="E91" s="166">
        <f t="shared" ref="E91:F91" si="57">E88+D91</f>
        <v>0</v>
      </c>
      <c r="F91" s="166">
        <f t="shared" si="57"/>
        <v>0</v>
      </c>
      <c r="G91" s="166" t="e">
        <f>G88+F91</f>
        <v>#REF!</v>
      </c>
      <c r="H91" s="166" t="e">
        <f t="shared" ref="H91" si="58">H88+G91</f>
        <v>#REF!</v>
      </c>
      <c r="I91" s="166" t="e">
        <f t="shared" ref="I91" si="59">I88+H91</f>
        <v>#REF!</v>
      </c>
      <c r="J91" s="166" t="e">
        <f t="shared" ref="J91" si="60">J88+I91</f>
        <v>#REF!</v>
      </c>
      <c r="K91" s="166" t="e">
        <f t="shared" ref="K91" si="61">K88+J91</f>
        <v>#REF!</v>
      </c>
      <c r="L91" s="166" t="e">
        <f t="shared" ref="L91" si="62">L88+K91</f>
        <v>#REF!</v>
      </c>
      <c r="M91" s="166" t="e">
        <f t="shared" ref="M91" si="63">M88+L91</f>
        <v>#REF!</v>
      </c>
    </row>
    <row r="92" spans="1:21" s="188" customFormat="1" hidden="1" x14ac:dyDescent="0.25">
      <c r="A92" s="157"/>
      <c r="B92" s="167"/>
      <c r="C92" s="168"/>
      <c r="D92" s="168"/>
      <c r="E92" s="168"/>
      <c r="F92" s="168"/>
      <c r="G92" s="168"/>
      <c r="H92" s="168"/>
      <c r="I92" s="168"/>
      <c r="J92" s="168"/>
      <c r="K92" s="168"/>
      <c r="L92" s="168"/>
      <c r="M92" s="168"/>
    </row>
    <row r="93" spans="1:21" s="141" customFormat="1" hidden="1" x14ac:dyDescent="0.25">
      <c r="A93" s="169" t="s">
        <v>417</v>
      </c>
      <c r="B93" s="170">
        <v>0.1</v>
      </c>
      <c r="C93" s="171"/>
      <c r="D93" s="171"/>
      <c r="E93" s="171"/>
      <c r="F93" s="171"/>
      <c r="G93" s="171"/>
      <c r="H93" s="171"/>
      <c r="I93" s="171"/>
      <c r="J93" s="171"/>
      <c r="K93" s="171"/>
      <c r="L93" s="171"/>
      <c r="M93" s="171"/>
      <c r="U93" s="279">
        <v>0.04</v>
      </c>
    </row>
    <row r="94" spans="1:21" s="141" customFormat="1" hidden="1" x14ac:dyDescent="0.25">
      <c r="A94" s="172" t="s">
        <v>418</v>
      </c>
      <c r="B94" s="173"/>
      <c r="C94" s="159" t="e">
        <f t="shared" ref="C94" si="64">IF(1/(1+$B$86)^(C56)&gt;1,1, 1/(1+$B$86)^(C56))</f>
        <v>#REF!</v>
      </c>
      <c r="D94" s="159">
        <f>IF(1/(1+$B$93)^(D56)&gt;1,1, 1/(1+$B$93)^(D56))</f>
        <v>0.90909090909090906</v>
      </c>
      <c r="E94" s="159">
        <f t="shared" ref="E94:M94" si="65">IF(1/(1+$B$93)^(E56)&gt;1,1, 1/(1+$B$93)^(E56))</f>
        <v>0.82644628099173545</v>
      </c>
      <c r="F94" s="159">
        <f t="shared" si="65"/>
        <v>0.75131480090157754</v>
      </c>
      <c r="G94" s="159">
        <f t="shared" ref="G94" si="66">IF(1/(1+$B$93)^(G56)&gt;1,1, 1/(1+$B$93)^(G56))</f>
        <v>0.75131480090157754</v>
      </c>
      <c r="H94" s="159">
        <f t="shared" si="65"/>
        <v>0.62092132305915493</v>
      </c>
      <c r="I94" s="159">
        <f t="shared" si="65"/>
        <v>0.56447393005377722</v>
      </c>
      <c r="J94" s="159">
        <f t="shared" si="65"/>
        <v>0.51315811823070645</v>
      </c>
      <c r="K94" s="159">
        <f t="shared" si="65"/>
        <v>0.46650738020973315</v>
      </c>
      <c r="L94" s="159">
        <f t="shared" si="65"/>
        <v>0.42409761837248466</v>
      </c>
      <c r="M94" s="159">
        <f t="shared" si="65"/>
        <v>0.38554328942953148</v>
      </c>
      <c r="U94" s="279">
        <v>0.2</v>
      </c>
    </row>
    <row r="95" spans="1:21" s="141" customFormat="1" hidden="1" x14ac:dyDescent="0.25">
      <c r="A95" s="172"/>
      <c r="B95" s="173"/>
      <c r="C95" s="159"/>
      <c r="D95" s="159"/>
      <c r="E95" s="159"/>
      <c r="F95" s="159"/>
      <c r="G95" s="159"/>
      <c r="H95" s="159"/>
      <c r="I95" s="159"/>
      <c r="J95" s="159"/>
      <c r="K95" s="159"/>
      <c r="L95" s="159"/>
      <c r="M95" s="159"/>
    </row>
    <row r="96" spans="1:21" s="200" customFormat="1" ht="30" hidden="1" x14ac:dyDescent="0.25">
      <c r="A96" s="165" t="s">
        <v>419</v>
      </c>
      <c r="B96" s="162" t="e">
        <f t="shared" ref="B96:B98" si="67">SUM(C96:M96)</f>
        <v>#REF!</v>
      </c>
      <c r="C96" s="166">
        <v>0</v>
      </c>
      <c r="D96" s="166">
        <v>0</v>
      </c>
      <c r="E96" s="166">
        <f>E97+E98</f>
        <v>0</v>
      </c>
      <c r="F96" s="166">
        <f>-F97+F98</f>
        <v>0</v>
      </c>
      <c r="G96" s="166" t="e">
        <f>-G97+G98</f>
        <v>#REF!</v>
      </c>
      <c r="H96" s="166" t="e">
        <f t="shared" ref="H96:M96" si="68">-H97+H98</f>
        <v>#REF!</v>
      </c>
      <c r="I96" s="166" t="e">
        <f t="shared" si="68"/>
        <v>#REF!</v>
      </c>
      <c r="J96" s="166" t="e">
        <f t="shared" si="68"/>
        <v>#REF!</v>
      </c>
      <c r="K96" s="166" t="e">
        <f t="shared" si="68"/>
        <v>#REF!</v>
      </c>
      <c r="L96" s="166" t="e">
        <f t="shared" si="68"/>
        <v>#REF!</v>
      </c>
      <c r="M96" s="166" t="e">
        <f t="shared" si="68"/>
        <v>#REF!</v>
      </c>
    </row>
    <row r="97" spans="1:27" hidden="1" x14ac:dyDescent="0.25">
      <c r="A97" s="157" t="s">
        <v>414</v>
      </c>
      <c r="B97" s="162" t="e">
        <f t="shared" si="67"/>
        <v>#REF!</v>
      </c>
      <c r="C97" s="163">
        <v>0</v>
      </c>
      <c r="D97" s="163">
        <v>0</v>
      </c>
      <c r="E97" s="163">
        <f>E90*E94</f>
        <v>0</v>
      </c>
      <c r="F97" s="163">
        <f>F89*F94</f>
        <v>0</v>
      </c>
      <c r="G97" s="163" t="e">
        <f>G89*G94</f>
        <v>#REF!</v>
      </c>
      <c r="H97" s="163">
        <f t="shared" ref="H97:M97" si="69">H89*H94</f>
        <v>0</v>
      </c>
      <c r="I97" s="163">
        <f t="shared" si="69"/>
        <v>0</v>
      </c>
      <c r="J97" s="163">
        <f t="shared" si="69"/>
        <v>0</v>
      </c>
      <c r="K97" s="163">
        <f t="shared" si="69"/>
        <v>0</v>
      </c>
      <c r="L97" s="163">
        <f t="shared" si="69"/>
        <v>0</v>
      </c>
      <c r="M97" s="163">
        <f t="shared" si="69"/>
        <v>0</v>
      </c>
    </row>
    <row r="98" spans="1:27" hidden="1" x14ac:dyDescent="0.25">
      <c r="A98" s="157" t="s">
        <v>415</v>
      </c>
      <c r="B98" s="162" t="e">
        <f t="shared" si="67"/>
        <v>#REF!</v>
      </c>
      <c r="C98" s="163">
        <v>0</v>
      </c>
      <c r="D98" s="163">
        <v>0</v>
      </c>
      <c r="E98" s="163">
        <f>E91*E94</f>
        <v>0</v>
      </c>
      <c r="F98" s="163">
        <f>F90*F94</f>
        <v>0</v>
      </c>
      <c r="G98" s="163">
        <f>G90*G94</f>
        <v>0</v>
      </c>
      <c r="H98" s="163" t="e">
        <f t="shared" ref="H98:M98" si="70">H90*H94</f>
        <v>#REF!</v>
      </c>
      <c r="I98" s="163" t="e">
        <f t="shared" si="70"/>
        <v>#REF!</v>
      </c>
      <c r="J98" s="163" t="e">
        <f t="shared" si="70"/>
        <v>#REF!</v>
      </c>
      <c r="K98" s="163" t="e">
        <f t="shared" si="70"/>
        <v>#REF!</v>
      </c>
      <c r="L98" s="163" t="e">
        <f t="shared" si="70"/>
        <v>#REF!</v>
      </c>
      <c r="M98" s="163" t="e">
        <f t="shared" si="70"/>
        <v>#REF!</v>
      </c>
    </row>
    <row r="99" spans="1:27" s="200" customFormat="1" ht="45" hidden="1" x14ac:dyDescent="0.25">
      <c r="A99" s="165" t="s">
        <v>420</v>
      </c>
      <c r="B99" s="162"/>
      <c r="C99" s="166">
        <v>0</v>
      </c>
      <c r="D99" s="166">
        <v>0</v>
      </c>
      <c r="E99" s="166">
        <f>E96+D99</f>
        <v>0</v>
      </c>
      <c r="F99" s="166">
        <f>F96+E99</f>
        <v>0</v>
      </c>
      <c r="G99" s="166" t="e">
        <f>G96+F99</f>
        <v>#REF!</v>
      </c>
      <c r="H99" s="166" t="e">
        <f t="shared" ref="H99:M99" si="71">H96+G99</f>
        <v>#REF!</v>
      </c>
      <c r="I99" s="166" t="e">
        <f t="shared" si="71"/>
        <v>#REF!</v>
      </c>
      <c r="J99" s="166" t="e">
        <f t="shared" si="71"/>
        <v>#REF!</v>
      </c>
      <c r="K99" s="166" t="e">
        <f t="shared" si="71"/>
        <v>#REF!</v>
      </c>
      <c r="L99" s="166" t="e">
        <f t="shared" si="71"/>
        <v>#REF!</v>
      </c>
      <c r="M99" s="166" t="e">
        <f t="shared" si="71"/>
        <v>#REF!</v>
      </c>
    </row>
    <row r="100" spans="1:27" ht="30" hidden="1" x14ac:dyDescent="0.25">
      <c r="A100" s="174" t="s">
        <v>421</v>
      </c>
      <c r="B100" s="175">
        <v>-0.16813736224938858</v>
      </c>
      <c r="C100" s="176"/>
      <c r="D100" s="176"/>
      <c r="E100" s="176"/>
      <c r="F100" s="176"/>
      <c r="G100" s="176"/>
      <c r="H100" s="176"/>
      <c r="I100" s="176"/>
      <c r="J100" s="176"/>
      <c r="K100" s="176"/>
      <c r="L100" s="176"/>
      <c r="M100" s="176"/>
    </row>
    <row r="101" spans="1:27" hidden="1" x14ac:dyDescent="0.25">
      <c r="A101" s="144" t="s">
        <v>422</v>
      </c>
      <c r="B101" s="177">
        <v>0</v>
      </c>
      <c r="C101" s="178"/>
      <c r="D101" s="178"/>
      <c r="E101" s="178"/>
      <c r="F101" s="178"/>
      <c r="G101" s="178"/>
      <c r="H101" s="178"/>
      <c r="I101" s="178"/>
      <c r="J101" s="178"/>
      <c r="K101" s="178"/>
      <c r="L101" s="178"/>
      <c r="M101" s="178"/>
    </row>
    <row r="102" spans="1:27" s="287" customFormat="1" ht="30" hidden="1" x14ac:dyDescent="0.25">
      <c r="A102" s="283" t="s">
        <v>423</v>
      </c>
      <c r="B102" s="284" t="s">
        <v>459</v>
      </c>
      <c r="C102" s="285"/>
      <c r="D102" s="286"/>
      <c r="E102" s="286"/>
      <c r="F102" s="286"/>
      <c r="G102" s="286"/>
      <c r="H102" s="286"/>
      <c r="I102" s="286"/>
      <c r="J102" s="286"/>
      <c r="K102" s="286"/>
      <c r="L102" s="286"/>
      <c r="M102" s="286"/>
    </row>
    <row r="103" spans="1:27" ht="30" hidden="1" x14ac:dyDescent="0.25">
      <c r="A103" s="144" t="s">
        <v>424</v>
      </c>
      <c r="B103" s="177">
        <v>-1.1606417268711866</v>
      </c>
      <c r="C103" s="176"/>
      <c r="D103" s="176"/>
      <c r="E103" s="176"/>
      <c r="F103" s="176"/>
      <c r="G103" s="176"/>
      <c r="H103" s="176"/>
      <c r="I103" s="176"/>
      <c r="J103" s="176"/>
      <c r="K103" s="176"/>
      <c r="L103" s="176"/>
      <c r="M103" s="176"/>
    </row>
    <row r="107" spans="1:27" customFormat="1" ht="15" customHeight="1" x14ac:dyDescent="0.25">
      <c r="A107" s="227" t="s">
        <v>465</v>
      </c>
      <c r="B107" s="226"/>
      <c r="C107" s="226"/>
      <c r="D107" s="226"/>
      <c r="E107" s="226"/>
      <c r="F107" s="226"/>
      <c r="G107" s="226"/>
      <c r="H107" s="226"/>
      <c r="I107" s="226"/>
      <c r="J107" s="226"/>
      <c r="K107" s="226"/>
      <c r="L107" s="226"/>
      <c r="M107" s="226"/>
      <c r="N107" s="226"/>
      <c r="O107" s="226"/>
      <c r="P107" s="226"/>
      <c r="Q107" s="226"/>
      <c r="R107" s="226"/>
      <c r="S107" s="226"/>
      <c r="T107" s="226"/>
      <c r="U107" s="226"/>
      <c r="V107" s="226"/>
      <c r="W107" s="226"/>
      <c r="X107" s="226"/>
      <c r="Y107" s="226"/>
      <c r="Z107" s="226"/>
      <c r="AA107" s="226"/>
    </row>
    <row r="108" spans="1:27" customFormat="1" ht="15" customHeight="1" x14ac:dyDescent="0.25">
      <c r="A108" s="629" t="s">
        <v>466</v>
      </c>
      <c r="B108" s="228">
        <v>0</v>
      </c>
      <c r="C108" s="229">
        <f>B108+1</f>
        <v>1</v>
      </c>
      <c r="D108" s="229">
        <f t="shared" ref="D108:S109" si="72">C108+1</f>
        <v>2</v>
      </c>
      <c r="E108" s="229">
        <f t="shared" si="72"/>
        <v>3</v>
      </c>
      <c r="F108" s="229">
        <f t="shared" si="72"/>
        <v>4</v>
      </c>
      <c r="G108" s="229">
        <f t="shared" si="72"/>
        <v>5</v>
      </c>
      <c r="H108" s="229">
        <f t="shared" si="72"/>
        <v>6</v>
      </c>
      <c r="I108" s="229">
        <f t="shared" si="72"/>
        <v>7</v>
      </c>
      <c r="J108" s="229">
        <f t="shared" si="72"/>
        <v>8</v>
      </c>
      <c r="K108" s="229">
        <f t="shared" si="72"/>
        <v>9</v>
      </c>
      <c r="L108" s="229">
        <f t="shared" si="72"/>
        <v>10</v>
      </c>
      <c r="M108" s="229">
        <f t="shared" si="72"/>
        <v>11</v>
      </c>
      <c r="N108" s="229">
        <f t="shared" si="72"/>
        <v>12</v>
      </c>
      <c r="O108" s="229">
        <f t="shared" si="72"/>
        <v>13</v>
      </c>
      <c r="P108" s="229">
        <f t="shared" si="72"/>
        <v>14</v>
      </c>
      <c r="Q108" s="229">
        <f t="shared" si="72"/>
        <v>15</v>
      </c>
      <c r="R108" s="229">
        <f t="shared" si="72"/>
        <v>16</v>
      </c>
      <c r="S108" s="229">
        <f t="shared" si="72"/>
        <v>17</v>
      </c>
      <c r="T108" s="229">
        <f t="shared" ref="T108:AA109" si="73">S108+1</f>
        <v>18</v>
      </c>
      <c r="U108" s="229">
        <f t="shared" si="73"/>
        <v>19</v>
      </c>
      <c r="V108" s="229">
        <f t="shared" si="73"/>
        <v>20</v>
      </c>
      <c r="W108" s="229">
        <f t="shared" si="73"/>
        <v>21</v>
      </c>
      <c r="X108" s="229">
        <f t="shared" si="73"/>
        <v>22</v>
      </c>
      <c r="Y108" s="229">
        <f t="shared" si="73"/>
        <v>23</v>
      </c>
      <c r="Z108" s="229">
        <f>Y108+1</f>
        <v>24</v>
      </c>
      <c r="AA108" s="230">
        <f>Z108+1</f>
        <v>25</v>
      </c>
    </row>
    <row r="109" spans="1:27" customFormat="1" ht="15" customHeight="1" x14ac:dyDescent="0.25">
      <c r="A109" s="630"/>
      <c r="B109" s="231">
        <v>2020</v>
      </c>
      <c r="C109" s="232">
        <f>B109+1</f>
        <v>2021</v>
      </c>
      <c r="D109" s="232">
        <f t="shared" si="72"/>
        <v>2022</v>
      </c>
      <c r="E109" s="232">
        <f t="shared" si="72"/>
        <v>2023</v>
      </c>
      <c r="F109" s="232">
        <f t="shared" si="72"/>
        <v>2024</v>
      </c>
      <c r="G109" s="232">
        <f t="shared" si="72"/>
        <v>2025</v>
      </c>
      <c r="H109" s="232">
        <f t="shared" si="72"/>
        <v>2026</v>
      </c>
      <c r="I109" s="232">
        <f t="shared" si="72"/>
        <v>2027</v>
      </c>
      <c r="J109" s="232">
        <f t="shared" si="72"/>
        <v>2028</v>
      </c>
      <c r="K109" s="232">
        <f t="shared" si="72"/>
        <v>2029</v>
      </c>
      <c r="L109" s="232">
        <f t="shared" si="72"/>
        <v>2030</v>
      </c>
      <c r="M109" s="232">
        <f t="shared" si="72"/>
        <v>2031</v>
      </c>
      <c r="N109" s="232">
        <f t="shared" si="72"/>
        <v>2032</v>
      </c>
      <c r="O109" s="232">
        <f t="shared" si="72"/>
        <v>2033</v>
      </c>
      <c r="P109" s="232">
        <f t="shared" si="72"/>
        <v>2034</v>
      </c>
      <c r="Q109" s="232">
        <f t="shared" si="72"/>
        <v>2035</v>
      </c>
      <c r="R109" s="232">
        <f t="shared" si="72"/>
        <v>2036</v>
      </c>
      <c r="S109" s="232">
        <f t="shared" si="72"/>
        <v>2037</v>
      </c>
      <c r="T109" s="232">
        <f t="shared" si="73"/>
        <v>2038</v>
      </c>
      <c r="U109" s="232">
        <f t="shared" si="73"/>
        <v>2039</v>
      </c>
      <c r="V109" s="232">
        <f t="shared" si="73"/>
        <v>2040</v>
      </c>
      <c r="W109" s="232">
        <f t="shared" si="73"/>
        <v>2041</v>
      </c>
      <c r="X109" s="232">
        <f t="shared" si="73"/>
        <v>2042</v>
      </c>
      <c r="Y109" s="232">
        <f t="shared" si="73"/>
        <v>2043</v>
      </c>
      <c r="Z109" s="232">
        <f t="shared" si="73"/>
        <v>2044</v>
      </c>
      <c r="AA109" s="233">
        <f t="shared" si="73"/>
        <v>2045</v>
      </c>
    </row>
    <row r="110" spans="1:27" customFormat="1" ht="15" customHeight="1" x14ac:dyDescent="0.25">
      <c r="A110" s="234" t="s">
        <v>467</v>
      </c>
      <c r="B110" s="235">
        <v>0</v>
      </c>
      <c r="C110" s="236">
        <f>C111</f>
        <v>400</v>
      </c>
      <c r="D110" s="236">
        <f t="shared" ref="D110:Y110" si="74">D111</f>
        <v>416</v>
      </c>
      <c r="E110" s="236">
        <f t="shared" si="74"/>
        <v>432.64</v>
      </c>
      <c r="F110" s="236">
        <f t="shared" si="74"/>
        <v>449.94560000000001</v>
      </c>
      <c r="G110" s="236">
        <f t="shared" si="74"/>
        <v>467.94342400000005</v>
      </c>
      <c r="H110" s="236">
        <f t="shared" si="74"/>
        <v>486.66116096000007</v>
      </c>
      <c r="I110" s="236">
        <f t="shared" si="74"/>
        <v>506.12760739840007</v>
      </c>
      <c r="J110" s="236">
        <f t="shared" si="74"/>
        <v>526.37271169433609</v>
      </c>
      <c r="K110" s="236">
        <f t="shared" si="74"/>
        <v>547.42762016210952</v>
      </c>
      <c r="L110" s="236">
        <f t="shared" si="74"/>
        <v>569.32472496859396</v>
      </c>
      <c r="M110" s="236">
        <f t="shared" si="74"/>
        <v>592.09771396733777</v>
      </c>
      <c r="N110" s="236">
        <f t="shared" si="74"/>
        <v>615.78162252603136</v>
      </c>
      <c r="O110" s="236">
        <f t="shared" si="74"/>
        <v>640.41288742707263</v>
      </c>
      <c r="P110" s="236">
        <f t="shared" si="74"/>
        <v>666.02940292415553</v>
      </c>
      <c r="Q110" s="236">
        <f t="shared" si="74"/>
        <v>692.67057904112175</v>
      </c>
      <c r="R110" s="236">
        <f t="shared" si="74"/>
        <v>720.37740220276669</v>
      </c>
      <c r="S110" s="236">
        <f t="shared" si="74"/>
        <v>749.19249829087744</v>
      </c>
      <c r="T110" s="236">
        <f t="shared" si="74"/>
        <v>779.16019822251258</v>
      </c>
      <c r="U110" s="236">
        <f t="shared" si="74"/>
        <v>810.3266061514131</v>
      </c>
      <c r="V110" s="236">
        <f t="shared" si="74"/>
        <v>842.73967039746969</v>
      </c>
      <c r="W110" s="236">
        <f t="shared" si="74"/>
        <v>876.44925721336847</v>
      </c>
      <c r="X110" s="236">
        <f t="shared" si="74"/>
        <v>911.50722750190323</v>
      </c>
      <c r="Y110" s="236">
        <f t="shared" si="74"/>
        <v>947.96751660197936</v>
      </c>
      <c r="Z110" s="236">
        <f>Z111</f>
        <v>985.88621726605857</v>
      </c>
      <c r="AA110" s="237">
        <f>AA111</f>
        <v>1025.3216659567011</v>
      </c>
    </row>
    <row r="111" spans="1:27" customFormat="1" ht="15" customHeight="1" x14ac:dyDescent="0.25">
      <c r="A111" s="238" t="s">
        <v>468</v>
      </c>
      <c r="B111" s="239">
        <v>0</v>
      </c>
      <c r="C111" s="240">
        <v>400</v>
      </c>
      <c r="D111" s="240">
        <f>C111*(1+$U$93)</f>
        <v>416</v>
      </c>
      <c r="E111" s="240">
        <f t="shared" ref="E111:AA113" si="75">D111*(1+$U$93)</f>
        <v>432.64</v>
      </c>
      <c r="F111" s="240">
        <f t="shared" si="75"/>
        <v>449.94560000000001</v>
      </c>
      <c r="G111" s="240">
        <f t="shared" si="75"/>
        <v>467.94342400000005</v>
      </c>
      <c r="H111" s="240">
        <f t="shared" si="75"/>
        <v>486.66116096000007</v>
      </c>
      <c r="I111" s="240">
        <f t="shared" si="75"/>
        <v>506.12760739840007</v>
      </c>
      <c r="J111" s="240">
        <f t="shared" si="75"/>
        <v>526.37271169433609</v>
      </c>
      <c r="K111" s="240">
        <f t="shared" si="75"/>
        <v>547.42762016210952</v>
      </c>
      <c r="L111" s="240">
        <f t="shared" si="75"/>
        <v>569.32472496859396</v>
      </c>
      <c r="M111" s="240">
        <f t="shared" si="75"/>
        <v>592.09771396733777</v>
      </c>
      <c r="N111" s="240">
        <f t="shared" si="75"/>
        <v>615.78162252603136</v>
      </c>
      <c r="O111" s="240">
        <f t="shared" si="75"/>
        <v>640.41288742707263</v>
      </c>
      <c r="P111" s="240">
        <f t="shared" si="75"/>
        <v>666.02940292415553</v>
      </c>
      <c r="Q111" s="240">
        <f t="shared" si="75"/>
        <v>692.67057904112175</v>
      </c>
      <c r="R111" s="240">
        <f t="shared" si="75"/>
        <v>720.37740220276669</v>
      </c>
      <c r="S111" s="240">
        <f t="shared" si="75"/>
        <v>749.19249829087744</v>
      </c>
      <c r="T111" s="240">
        <f t="shared" si="75"/>
        <v>779.16019822251258</v>
      </c>
      <c r="U111" s="240">
        <f t="shared" si="75"/>
        <v>810.3266061514131</v>
      </c>
      <c r="V111" s="240">
        <f t="shared" si="75"/>
        <v>842.73967039746969</v>
      </c>
      <c r="W111" s="240">
        <f t="shared" si="75"/>
        <v>876.44925721336847</v>
      </c>
      <c r="X111" s="240">
        <f t="shared" si="75"/>
        <v>911.50722750190323</v>
      </c>
      <c r="Y111" s="240">
        <f t="shared" si="75"/>
        <v>947.96751660197936</v>
      </c>
      <c r="Z111" s="240">
        <f t="shared" si="75"/>
        <v>985.88621726605857</v>
      </c>
      <c r="AA111" s="240">
        <f t="shared" si="75"/>
        <v>1025.3216659567011</v>
      </c>
    </row>
    <row r="112" spans="1:27" customFormat="1" ht="15" customHeight="1" x14ac:dyDescent="0.25">
      <c r="A112" s="242" t="s">
        <v>469</v>
      </c>
      <c r="B112" s="239">
        <v>0</v>
      </c>
      <c r="C112" s="240">
        <f>C113+C114</f>
        <v>0</v>
      </c>
      <c r="D112" s="240">
        <f>D113+D114</f>
        <v>20</v>
      </c>
      <c r="E112" s="240" t="e">
        <f>E113+E114</f>
        <v>#REF!</v>
      </c>
      <c r="F112" s="240" t="e">
        <f t="shared" ref="F112:Y112" si="76">F113+F114</f>
        <v>#REF!</v>
      </c>
      <c r="G112" s="240" t="e">
        <f t="shared" si="76"/>
        <v>#REF!</v>
      </c>
      <c r="H112" s="240" t="e">
        <f t="shared" si="76"/>
        <v>#REF!</v>
      </c>
      <c r="I112" s="240" t="e">
        <f t="shared" si="76"/>
        <v>#REF!</v>
      </c>
      <c r="J112" s="240" t="e">
        <f t="shared" si="76"/>
        <v>#REF!</v>
      </c>
      <c r="K112" s="240" t="e">
        <f t="shared" si="76"/>
        <v>#REF!</v>
      </c>
      <c r="L112" s="240" t="e">
        <f t="shared" si="76"/>
        <v>#REF!</v>
      </c>
      <c r="M112" s="240" t="e">
        <f t="shared" si="76"/>
        <v>#REF!</v>
      </c>
      <c r="N112" s="240" t="e">
        <f t="shared" si="76"/>
        <v>#REF!</v>
      </c>
      <c r="O112" s="240" t="e">
        <f t="shared" si="76"/>
        <v>#REF!</v>
      </c>
      <c r="P112" s="240" t="e">
        <f t="shared" si="76"/>
        <v>#REF!</v>
      </c>
      <c r="Q112" s="240" t="e">
        <f t="shared" si="76"/>
        <v>#REF!</v>
      </c>
      <c r="R112" s="240" t="e">
        <f t="shared" si="76"/>
        <v>#REF!</v>
      </c>
      <c r="S112" s="240" t="e">
        <f t="shared" si="76"/>
        <v>#REF!</v>
      </c>
      <c r="T112" s="240" t="e">
        <f t="shared" si="76"/>
        <v>#REF!</v>
      </c>
      <c r="U112" s="240" t="e">
        <f t="shared" si="76"/>
        <v>#REF!</v>
      </c>
      <c r="V112" s="240" t="e">
        <f t="shared" si="76"/>
        <v>#REF!</v>
      </c>
      <c r="W112" s="240" t="e">
        <f t="shared" si="76"/>
        <v>#REF!</v>
      </c>
      <c r="X112" s="240" t="e">
        <f t="shared" si="76"/>
        <v>#REF!</v>
      </c>
      <c r="Y112" s="240" t="e">
        <f t="shared" si="76"/>
        <v>#REF!</v>
      </c>
      <c r="Z112" s="240">
        <f>Z113+Z114</f>
        <v>47.398375830098978</v>
      </c>
      <c r="AA112" s="241">
        <f>AA113+AA114</f>
        <v>49.29431086330294</v>
      </c>
    </row>
    <row r="113" spans="1:27" customFormat="1" ht="15" customHeight="1" x14ac:dyDescent="0.25">
      <c r="A113" s="238" t="s">
        <v>468</v>
      </c>
      <c r="B113" s="239">
        <v>0</v>
      </c>
      <c r="C113" s="240">
        <v>0</v>
      </c>
      <c r="D113" s="240">
        <v>20</v>
      </c>
      <c r="E113" s="240">
        <f>D113*1.04</f>
        <v>20.8</v>
      </c>
      <c r="F113" s="240">
        <f t="shared" si="75"/>
        <v>21.632000000000001</v>
      </c>
      <c r="G113" s="240">
        <f t="shared" si="75"/>
        <v>22.497280000000003</v>
      </c>
      <c r="H113" s="240">
        <f t="shared" si="75"/>
        <v>23.397171200000006</v>
      </c>
      <c r="I113" s="240">
        <f t="shared" si="75"/>
        <v>24.333058048000009</v>
      </c>
      <c r="J113" s="240">
        <f t="shared" si="75"/>
        <v>25.30638036992001</v>
      </c>
      <c r="K113" s="240">
        <f t="shared" si="75"/>
        <v>26.318635584716812</v>
      </c>
      <c r="L113" s="240">
        <f t="shared" si="75"/>
        <v>27.371381008105487</v>
      </c>
      <c r="M113" s="240">
        <f t="shared" si="75"/>
        <v>28.466236248429709</v>
      </c>
      <c r="N113" s="240">
        <f t="shared" si="75"/>
        <v>29.6048856983669</v>
      </c>
      <c r="O113" s="240">
        <f t="shared" si="75"/>
        <v>30.789081126301578</v>
      </c>
      <c r="P113" s="240">
        <f t="shared" si="75"/>
        <v>32.02064437135364</v>
      </c>
      <c r="Q113" s="240">
        <f t="shared" si="75"/>
        <v>33.301470146207784</v>
      </c>
      <c r="R113" s="240">
        <f t="shared" si="75"/>
        <v>34.633528952056096</v>
      </c>
      <c r="S113" s="240">
        <f t="shared" si="75"/>
        <v>36.018870110138344</v>
      </c>
      <c r="T113" s="240">
        <f t="shared" si="75"/>
        <v>37.45962491454388</v>
      </c>
      <c r="U113" s="240">
        <f t="shared" si="75"/>
        <v>38.958009911125636</v>
      </c>
      <c r="V113" s="240">
        <f t="shared" si="75"/>
        <v>40.516330307570662</v>
      </c>
      <c r="W113" s="240">
        <f t="shared" si="75"/>
        <v>42.136983519873489</v>
      </c>
      <c r="X113" s="240">
        <f t="shared" si="75"/>
        <v>43.822462860668431</v>
      </c>
      <c r="Y113" s="240">
        <f t="shared" si="75"/>
        <v>45.57536137509517</v>
      </c>
      <c r="Z113" s="240">
        <f t="shared" si="75"/>
        <v>47.398375830098978</v>
      </c>
      <c r="AA113" s="240">
        <f t="shared" si="75"/>
        <v>49.29431086330294</v>
      </c>
    </row>
    <row r="114" spans="1:27" customFormat="1" ht="15" customHeight="1" x14ac:dyDescent="0.25">
      <c r="A114" s="238" t="s">
        <v>470</v>
      </c>
      <c r="B114" s="239">
        <v>0</v>
      </c>
      <c r="C114" s="240">
        <f>D105</f>
        <v>0</v>
      </c>
      <c r="D114" s="240">
        <f>E105</f>
        <v>0</v>
      </c>
      <c r="E114" s="240" t="e">
        <f>H51/1000</f>
        <v>#REF!</v>
      </c>
      <c r="F114" s="240" t="e">
        <f t="shared" ref="F114:H114" si="77">I51/1000</f>
        <v>#REF!</v>
      </c>
      <c r="G114" s="240" t="e">
        <f t="shared" si="77"/>
        <v>#REF!</v>
      </c>
      <c r="H114" s="240" t="e">
        <f t="shared" si="77"/>
        <v>#REF!</v>
      </c>
      <c r="I114" s="240" t="e">
        <f>L51/1000</f>
        <v>#REF!</v>
      </c>
      <c r="J114" s="240" t="e">
        <f>M51/1000</f>
        <v>#REF!</v>
      </c>
      <c r="K114" s="240" t="e">
        <f t="shared" ref="K114:AA114" si="78">N51/1000</f>
        <v>#REF!</v>
      </c>
      <c r="L114" s="240" t="e">
        <f t="shared" si="78"/>
        <v>#REF!</v>
      </c>
      <c r="M114" s="240" t="e">
        <f t="shared" si="78"/>
        <v>#REF!</v>
      </c>
      <c r="N114" s="240" t="e">
        <f t="shared" si="78"/>
        <v>#REF!</v>
      </c>
      <c r="O114" s="240" t="e">
        <f t="shared" si="78"/>
        <v>#REF!</v>
      </c>
      <c r="P114" s="240" t="e">
        <f t="shared" si="78"/>
        <v>#REF!</v>
      </c>
      <c r="Q114" s="240" t="e">
        <f t="shared" si="78"/>
        <v>#REF!</v>
      </c>
      <c r="R114" s="240" t="e">
        <f t="shared" si="78"/>
        <v>#REF!</v>
      </c>
      <c r="S114" s="240" t="e">
        <f t="shared" si="78"/>
        <v>#REF!</v>
      </c>
      <c r="T114" s="240" t="e">
        <f t="shared" si="78"/>
        <v>#REF!</v>
      </c>
      <c r="U114" s="240" t="e">
        <f t="shared" si="78"/>
        <v>#REF!</v>
      </c>
      <c r="V114" s="240" t="e">
        <f t="shared" si="78"/>
        <v>#REF!</v>
      </c>
      <c r="W114" s="240" t="e">
        <f t="shared" si="78"/>
        <v>#REF!</v>
      </c>
      <c r="X114" s="240" t="e">
        <f t="shared" si="78"/>
        <v>#REF!</v>
      </c>
      <c r="Y114" s="240" t="e">
        <f t="shared" si="78"/>
        <v>#REF!</v>
      </c>
      <c r="Z114" s="240">
        <f t="shared" si="78"/>
        <v>0</v>
      </c>
      <c r="AA114" s="240">
        <f t="shared" si="78"/>
        <v>0</v>
      </c>
    </row>
    <row r="115" spans="1:27" customFormat="1" ht="15" customHeight="1" x14ac:dyDescent="0.25">
      <c r="A115" s="242" t="s">
        <v>453</v>
      </c>
      <c r="B115" s="239">
        <v>0</v>
      </c>
      <c r="C115" s="240">
        <f>D102</f>
        <v>0</v>
      </c>
      <c r="D115" s="240" t="e">
        <f>H44/1000</f>
        <v>#REF!</v>
      </c>
      <c r="E115" s="240" t="e">
        <f>I44/1000</f>
        <v>#REF!</v>
      </c>
      <c r="F115" s="240" t="e">
        <f>J44/1000</f>
        <v>#REF!</v>
      </c>
      <c r="G115" s="240" t="e">
        <f t="shared" ref="G115:H115" si="79">K44/1000</f>
        <v>#REF!</v>
      </c>
      <c r="H115" s="240" t="e">
        <f t="shared" si="79"/>
        <v>#REF!</v>
      </c>
      <c r="I115" s="240" t="e">
        <f t="shared" ref="I115" si="80">M44/1000</f>
        <v>#REF!</v>
      </c>
      <c r="J115" s="240" t="e">
        <f t="shared" ref="J115" si="81">N44/1000</f>
        <v>#REF!</v>
      </c>
      <c r="K115" s="240" t="e">
        <f t="shared" ref="K115" si="82">O44/1000</f>
        <v>#REF!</v>
      </c>
      <c r="L115" s="240" t="e">
        <f t="shared" ref="L115" si="83">P44/1000</f>
        <v>#REF!</v>
      </c>
      <c r="M115" s="240" t="e">
        <f t="shared" ref="M115" si="84">Q44/1000</f>
        <v>#REF!</v>
      </c>
      <c r="N115" s="240" t="e">
        <f t="shared" ref="N115" si="85">R44/1000</f>
        <v>#REF!</v>
      </c>
      <c r="O115" s="240" t="e">
        <f t="shared" ref="O115" si="86">S44/1000</f>
        <v>#REF!</v>
      </c>
      <c r="P115" s="240" t="e">
        <f t="shared" ref="P115" si="87">T44/1000</f>
        <v>#REF!</v>
      </c>
      <c r="Q115" s="240" t="e">
        <f t="shared" ref="Q115" si="88">U44/1000</f>
        <v>#REF!</v>
      </c>
      <c r="R115" s="240" t="e">
        <f t="shared" ref="R115" si="89">V44/1000</f>
        <v>#REF!</v>
      </c>
      <c r="S115" s="240" t="e">
        <f t="shared" ref="S115" si="90">W44/1000</f>
        <v>#REF!</v>
      </c>
      <c r="T115" s="240" t="e">
        <f t="shared" ref="T115" si="91">X44/1000</f>
        <v>#REF!</v>
      </c>
      <c r="U115" s="240" t="e">
        <f t="shared" ref="U115" si="92">Y44/1000</f>
        <v>#REF!</v>
      </c>
      <c r="V115" s="240" t="e">
        <f t="shared" ref="V115:W115" si="93">Z44/1000</f>
        <v>#REF!</v>
      </c>
      <c r="W115" s="240" t="e">
        <f t="shared" si="93"/>
        <v>#REF!</v>
      </c>
      <c r="X115" s="240">
        <v>0</v>
      </c>
      <c r="Y115" s="240">
        <v>0</v>
      </c>
      <c r="Z115" s="240">
        <v>0</v>
      </c>
      <c r="AA115" s="240">
        <v>0</v>
      </c>
    </row>
    <row r="116" spans="1:27" customFormat="1" ht="15" customHeight="1" x14ac:dyDescent="0.25">
      <c r="A116" s="242" t="s">
        <v>471</v>
      </c>
      <c r="B116" s="239">
        <f>B110-B112-B115</f>
        <v>0</v>
      </c>
      <c r="C116" s="240">
        <f>C110-C112-C115</f>
        <v>400</v>
      </c>
      <c r="D116" s="240" t="e">
        <f>D110-D112-D115</f>
        <v>#REF!</v>
      </c>
      <c r="E116" s="240" t="e">
        <f>E110-E112-E115</f>
        <v>#REF!</v>
      </c>
      <c r="F116" s="240" t="e">
        <f>F110-F112-F115</f>
        <v>#REF!</v>
      </c>
      <c r="G116" s="240" t="e">
        <f t="shared" ref="G116:Y116" si="94">G110-G112-G115</f>
        <v>#REF!</v>
      </c>
      <c r="H116" s="240" t="e">
        <f t="shared" si="94"/>
        <v>#REF!</v>
      </c>
      <c r="I116" s="240" t="e">
        <f t="shared" si="94"/>
        <v>#REF!</v>
      </c>
      <c r="J116" s="240" t="e">
        <f t="shared" si="94"/>
        <v>#REF!</v>
      </c>
      <c r="K116" s="240" t="e">
        <f t="shared" si="94"/>
        <v>#REF!</v>
      </c>
      <c r="L116" s="240" t="e">
        <f t="shared" si="94"/>
        <v>#REF!</v>
      </c>
      <c r="M116" s="240" t="e">
        <f t="shared" si="94"/>
        <v>#REF!</v>
      </c>
      <c r="N116" s="240" t="e">
        <f t="shared" si="94"/>
        <v>#REF!</v>
      </c>
      <c r="O116" s="240" t="e">
        <f t="shared" si="94"/>
        <v>#REF!</v>
      </c>
      <c r="P116" s="240" t="e">
        <f t="shared" si="94"/>
        <v>#REF!</v>
      </c>
      <c r="Q116" s="240" t="e">
        <f t="shared" si="94"/>
        <v>#REF!</v>
      </c>
      <c r="R116" s="240" t="e">
        <f t="shared" si="94"/>
        <v>#REF!</v>
      </c>
      <c r="S116" s="240" t="e">
        <f t="shared" si="94"/>
        <v>#REF!</v>
      </c>
      <c r="T116" s="240" t="e">
        <f t="shared" si="94"/>
        <v>#REF!</v>
      </c>
      <c r="U116" s="240" t="e">
        <f t="shared" si="94"/>
        <v>#REF!</v>
      </c>
      <c r="V116" s="240" t="e">
        <f t="shared" si="94"/>
        <v>#REF!</v>
      </c>
      <c r="W116" s="240" t="e">
        <f t="shared" si="94"/>
        <v>#REF!</v>
      </c>
      <c r="X116" s="240" t="e">
        <f t="shared" si="94"/>
        <v>#REF!</v>
      </c>
      <c r="Y116" s="240" t="e">
        <f t="shared" si="94"/>
        <v>#REF!</v>
      </c>
      <c r="Z116" s="240">
        <f>Z110-Z112-Z115</f>
        <v>938.48784143595958</v>
      </c>
      <c r="AA116" s="241">
        <f>AA110-AA112-AA115</f>
        <v>976.02735509339811</v>
      </c>
    </row>
    <row r="117" spans="1:27" customFormat="1" ht="15" customHeight="1" x14ac:dyDescent="0.25">
      <c r="A117" s="242" t="s">
        <v>472</v>
      </c>
      <c r="B117" s="239">
        <f>IF(B116&lt;0,0,$C$9*B116)</f>
        <v>0</v>
      </c>
      <c r="C117" s="240">
        <f>IF(C116&lt;0,0,$C$9*C116)</f>
        <v>0</v>
      </c>
      <c r="D117" s="240" t="e">
        <f>IF(D116&lt;0,0,$C$9*D116)</f>
        <v>#REF!</v>
      </c>
      <c r="E117" s="240" t="e">
        <f>IF(E116&lt;0,0,$U$94*E116)</f>
        <v>#REF!</v>
      </c>
      <c r="F117" s="240" t="e">
        <f t="shared" ref="F117:G117" si="95">IF(F116&lt;0,0,$U$94*F116)</f>
        <v>#REF!</v>
      </c>
      <c r="G117" s="240" t="e">
        <f t="shared" si="95"/>
        <v>#REF!</v>
      </c>
      <c r="H117" s="240" t="e">
        <f>IF(H116&lt;0,0,$U$94*H116)</f>
        <v>#REF!</v>
      </c>
      <c r="I117" s="240" t="e">
        <f t="shared" ref="I117" si="96">IF(I116&lt;0,0,$U$94*I116)</f>
        <v>#REF!</v>
      </c>
      <c r="J117" s="240" t="e">
        <f t="shared" ref="J117" si="97">IF(J116&lt;0,0,$U$94*J116)</f>
        <v>#REF!</v>
      </c>
      <c r="K117" s="240" t="e">
        <f t="shared" ref="K117" si="98">IF(K116&lt;0,0,$U$94*K116)</f>
        <v>#REF!</v>
      </c>
      <c r="L117" s="240" t="e">
        <f t="shared" ref="L117" si="99">IF(L116&lt;0,0,$U$94*L116)</f>
        <v>#REF!</v>
      </c>
      <c r="M117" s="240" t="e">
        <f t="shared" ref="M117" si="100">IF(M116&lt;0,0,$U$94*M116)</f>
        <v>#REF!</v>
      </c>
      <c r="N117" s="240" t="e">
        <f t="shared" ref="N117" si="101">IF(N116&lt;0,0,$U$94*N116)</f>
        <v>#REF!</v>
      </c>
      <c r="O117" s="240" t="e">
        <f t="shared" ref="O117" si="102">IF(O116&lt;0,0,$U$94*O116)</f>
        <v>#REF!</v>
      </c>
      <c r="P117" s="240" t="e">
        <f t="shared" ref="P117" si="103">IF(P116&lt;0,0,$U$94*P116)</f>
        <v>#REF!</v>
      </c>
      <c r="Q117" s="240" t="e">
        <f t="shared" ref="Q117" si="104">IF(Q116&lt;0,0,$U$94*Q116)</f>
        <v>#REF!</v>
      </c>
      <c r="R117" s="240" t="e">
        <f t="shared" ref="R117" si="105">IF(R116&lt;0,0,$U$94*R116)</f>
        <v>#REF!</v>
      </c>
      <c r="S117" s="240" t="e">
        <f t="shared" ref="S117" si="106">IF(S116&lt;0,0,$U$94*S116)</f>
        <v>#REF!</v>
      </c>
      <c r="T117" s="240" t="e">
        <f t="shared" ref="T117" si="107">IF(T116&lt;0,0,$U$94*T116)</f>
        <v>#REF!</v>
      </c>
      <c r="U117" s="240" t="e">
        <f t="shared" ref="U117" si="108">IF(U116&lt;0,0,$U$94*U116)</f>
        <v>#REF!</v>
      </c>
      <c r="V117" s="240" t="e">
        <f t="shared" ref="V117" si="109">IF(V116&lt;0,0,$U$94*V116)</f>
        <v>#REF!</v>
      </c>
      <c r="W117" s="240" t="e">
        <f t="shared" ref="W117" si="110">IF(W116&lt;0,0,$U$94*W116)</f>
        <v>#REF!</v>
      </c>
      <c r="X117" s="240" t="e">
        <f t="shared" ref="X117" si="111">IF(X116&lt;0,0,$U$94*X116)</f>
        <v>#REF!</v>
      </c>
      <c r="Y117" s="240" t="e">
        <f t="shared" ref="Y117" si="112">IF(Y116&lt;0,0,$U$94*Y116)</f>
        <v>#REF!</v>
      </c>
      <c r="Z117" s="240">
        <f t="shared" ref="Z117" si="113">IF(Z116&lt;0,0,$U$94*Z116)</f>
        <v>187.69756828719193</v>
      </c>
      <c r="AA117" s="240">
        <f t="shared" ref="AA117" si="114">IF(AA116&lt;0,0,$U$94*AA116)</f>
        <v>195.20547101867965</v>
      </c>
    </row>
    <row r="118" spans="1:27" customFormat="1" ht="15" customHeight="1" x14ac:dyDescent="0.25">
      <c r="A118" s="243" t="s">
        <v>473</v>
      </c>
      <c r="B118" s="244">
        <v>0</v>
      </c>
      <c r="C118" s="245">
        <f>IF(B124=0,0,18%*B124)</f>
        <v>0</v>
      </c>
      <c r="D118" s="245">
        <f>IF(C124=0,0,20%*C124)</f>
        <v>400</v>
      </c>
      <c r="E118" s="245">
        <f>IF(D124=0,0,20%*D124)</f>
        <v>0</v>
      </c>
      <c r="F118" s="245">
        <f t="shared" ref="F118:S118" si="115">IF(E124=0,0,20%*E124)</f>
        <v>0</v>
      </c>
      <c r="G118" s="245">
        <f t="shared" si="115"/>
        <v>0</v>
      </c>
      <c r="H118" s="245">
        <f t="shared" si="115"/>
        <v>0</v>
      </c>
      <c r="I118" s="245">
        <f t="shared" si="115"/>
        <v>0</v>
      </c>
      <c r="J118" s="245">
        <f t="shared" si="115"/>
        <v>0</v>
      </c>
      <c r="K118" s="245">
        <f t="shared" si="115"/>
        <v>0</v>
      </c>
      <c r="L118" s="245">
        <f t="shared" si="115"/>
        <v>0</v>
      </c>
      <c r="M118" s="245">
        <f t="shared" si="115"/>
        <v>0</v>
      </c>
      <c r="N118" s="245">
        <f t="shared" si="115"/>
        <v>0</v>
      </c>
      <c r="O118" s="245">
        <f t="shared" si="115"/>
        <v>0</v>
      </c>
      <c r="P118" s="245">
        <f t="shared" si="115"/>
        <v>0</v>
      </c>
      <c r="Q118" s="245">
        <f t="shared" si="115"/>
        <v>0</v>
      </c>
      <c r="R118" s="245">
        <f t="shared" si="115"/>
        <v>0</v>
      </c>
      <c r="S118" s="245">
        <f t="shared" si="115"/>
        <v>0</v>
      </c>
      <c r="T118" s="245">
        <f t="shared" ref="T118:AA118" si="116">IF(S124=0,0,18%*S124)</f>
        <v>0</v>
      </c>
      <c r="U118" s="245">
        <f t="shared" si="116"/>
        <v>0</v>
      </c>
      <c r="V118" s="245">
        <f t="shared" si="116"/>
        <v>0</v>
      </c>
      <c r="W118" s="245">
        <f t="shared" si="116"/>
        <v>0</v>
      </c>
      <c r="X118" s="245">
        <f t="shared" si="116"/>
        <v>0</v>
      </c>
      <c r="Y118" s="245">
        <f t="shared" si="116"/>
        <v>0</v>
      </c>
      <c r="Z118" s="245">
        <f t="shared" si="116"/>
        <v>0</v>
      </c>
      <c r="AA118" s="246">
        <f t="shared" si="116"/>
        <v>0</v>
      </c>
    </row>
    <row r="119" spans="1:27" customFormat="1" ht="15" customHeight="1" x14ac:dyDescent="0.25">
      <c r="A119" s="247" t="s">
        <v>474</v>
      </c>
      <c r="B119" s="248">
        <f>B116-B117+B118</f>
        <v>0</v>
      </c>
      <c r="C119" s="249">
        <f>C116-C117+C118</f>
        <v>400</v>
      </c>
      <c r="D119" s="249" t="e">
        <f t="shared" ref="D119:AA119" si="117">D116-D117+D118</f>
        <v>#REF!</v>
      </c>
      <c r="E119" s="249" t="e">
        <f>E116-E117+E118</f>
        <v>#REF!</v>
      </c>
      <c r="F119" s="249" t="e">
        <f>F116-F117+F118</f>
        <v>#REF!</v>
      </c>
      <c r="G119" s="249" t="e">
        <f t="shared" si="117"/>
        <v>#REF!</v>
      </c>
      <c r="H119" s="249" t="e">
        <f t="shared" si="117"/>
        <v>#REF!</v>
      </c>
      <c r="I119" s="249" t="e">
        <f t="shared" si="117"/>
        <v>#REF!</v>
      </c>
      <c r="J119" s="249" t="e">
        <f t="shared" si="117"/>
        <v>#REF!</v>
      </c>
      <c r="K119" s="249" t="e">
        <f t="shared" si="117"/>
        <v>#REF!</v>
      </c>
      <c r="L119" s="249" t="e">
        <f t="shared" si="117"/>
        <v>#REF!</v>
      </c>
      <c r="M119" s="249" t="e">
        <f t="shared" si="117"/>
        <v>#REF!</v>
      </c>
      <c r="N119" s="249" t="e">
        <f t="shared" si="117"/>
        <v>#REF!</v>
      </c>
      <c r="O119" s="249" t="e">
        <f t="shared" si="117"/>
        <v>#REF!</v>
      </c>
      <c r="P119" s="249" t="e">
        <f t="shared" si="117"/>
        <v>#REF!</v>
      </c>
      <c r="Q119" s="249" t="e">
        <f t="shared" si="117"/>
        <v>#REF!</v>
      </c>
      <c r="R119" s="249" t="e">
        <f t="shared" si="117"/>
        <v>#REF!</v>
      </c>
      <c r="S119" s="249" t="e">
        <f t="shared" si="117"/>
        <v>#REF!</v>
      </c>
      <c r="T119" s="249" t="e">
        <f t="shared" si="117"/>
        <v>#REF!</v>
      </c>
      <c r="U119" s="249" t="e">
        <f t="shared" si="117"/>
        <v>#REF!</v>
      </c>
      <c r="V119" s="249" t="e">
        <f t="shared" si="117"/>
        <v>#REF!</v>
      </c>
      <c r="W119" s="249" t="e">
        <f t="shared" si="117"/>
        <v>#REF!</v>
      </c>
      <c r="X119" s="249" t="e">
        <f t="shared" si="117"/>
        <v>#REF!</v>
      </c>
      <c r="Y119" s="249" t="e">
        <f t="shared" si="117"/>
        <v>#REF!</v>
      </c>
      <c r="Z119" s="249">
        <f t="shared" si="117"/>
        <v>750.79027314876771</v>
      </c>
      <c r="AA119" s="250">
        <f t="shared" si="117"/>
        <v>780.82188407471847</v>
      </c>
    </row>
    <row r="120" spans="1:27" customFormat="1" ht="15" customHeight="1" x14ac:dyDescent="0.25">
      <c r="A120" s="226"/>
      <c r="B120" s="251"/>
      <c r="C120" s="251"/>
      <c r="D120" s="251"/>
      <c r="E120" s="251"/>
      <c r="F120" s="251"/>
      <c r="G120" s="251"/>
      <c r="H120" s="251"/>
      <c r="I120" s="251"/>
      <c r="J120" s="251"/>
      <c r="K120" s="251"/>
      <c r="L120" s="251"/>
      <c r="M120" s="226"/>
      <c r="N120" s="226"/>
      <c r="O120" s="226"/>
      <c r="P120" s="226"/>
      <c r="Q120" s="226"/>
      <c r="R120" s="226"/>
      <c r="S120" s="226"/>
      <c r="T120" s="226"/>
      <c r="U120" s="226"/>
      <c r="V120" s="226"/>
      <c r="W120" s="226"/>
      <c r="X120" s="226"/>
      <c r="Y120" s="226"/>
      <c r="Z120" s="226"/>
      <c r="AA120" s="226"/>
    </row>
    <row r="121" spans="1:27" customFormat="1" ht="15" customHeight="1" x14ac:dyDescent="0.25">
      <c r="A121" s="227" t="s">
        <v>475</v>
      </c>
      <c r="B121" s="226"/>
      <c r="C121" s="226"/>
      <c r="D121" s="226"/>
      <c r="E121" s="252"/>
      <c r="F121" s="226"/>
      <c r="G121" s="226"/>
      <c r="H121" s="226"/>
      <c r="I121" s="226"/>
      <c r="J121" s="226"/>
      <c r="K121" s="226"/>
      <c r="L121" s="226"/>
      <c r="M121" s="226"/>
      <c r="N121" s="226"/>
      <c r="O121" s="226"/>
      <c r="P121" s="226"/>
      <c r="Q121" s="226"/>
      <c r="R121" s="226"/>
      <c r="S121" s="226"/>
      <c r="T121" s="226"/>
      <c r="U121" s="226"/>
      <c r="V121" s="226"/>
      <c r="W121" s="226"/>
      <c r="X121" s="226"/>
      <c r="Y121" s="226"/>
      <c r="Z121" s="226"/>
      <c r="AA121" s="226"/>
    </row>
    <row r="122" spans="1:27" customFormat="1" ht="15" customHeight="1" x14ac:dyDescent="0.25">
      <c r="A122" s="629" t="s">
        <v>466</v>
      </c>
      <c r="B122" s="228">
        <f>B108</f>
        <v>0</v>
      </c>
      <c r="C122" s="253">
        <f>B122+1</f>
        <v>1</v>
      </c>
      <c r="D122" s="253">
        <f t="shared" ref="D122:S123" si="118">C122+1</f>
        <v>2</v>
      </c>
      <c r="E122" s="253">
        <f t="shared" si="118"/>
        <v>3</v>
      </c>
      <c r="F122" s="253">
        <f t="shared" si="118"/>
        <v>4</v>
      </c>
      <c r="G122" s="253">
        <f t="shared" si="118"/>
        <v>5</v>
      </c>
      <c r="H122" s="253">
        <f t="shared" si="118"/>
        <v>6</v>
      </c>
      <c r="I122" s="253">
        <f t="shared" si="118"/>
        <v>7</v>
      </c>
      <c r="J122" s="253">
        <f t="shared" si="118"/>
        <v>8</v>
      </c>
      <c r="K122" s="253">
        <f t="shared" si="118"/>
        <v>9</v>
      </c>
      <c r="L122" s="253">
        <f t="shared" si="118"/>
        <v>10</v>
      </c>
      <c r="M122" s="253">
        <f t="shared" si="118"/>
        <v>11</v>
      </c>
      <c r="N122" s="253">
        <f t="shared" si="118"/>
        <v>12</v>
      </c>
      <c r="O122" s="253">
        <f t="shared" si="118"/>
        <v>13</v>
      </c>
      <c r="P122" s="253">
        <f t="shared" si="118"/>
        <v>14</v>
      </c>
      <c r="Q122" s="253">
        <f t="shared" si="118"/>
        <v>15</v>
      </c>
      <c r="R122" s="253">
        <f t="shared" si="118"/>
        <v>16</v>
      </c>
      <c r="S122" s="253">
        <f t="shared" si="118"/>
        <v>17</v>
      </c>
      <c r="T122" s="253">
        <f t="shared" ref="T122:AA123" si="119">S122+1</f>
        <v>18</v>
      </c>
      <c r="U122" s="253">
        <f t="shared" si="119"/>
        <v>19</v>
      </c>
      <c r="V122" s="253">
        <f t="shared" si="119"/>
        <v>20</v>
      </c>
      <c r="W122" s="253">
        <f t="shared" si="119"/>
        <v>21</v>
      </c>
      <c r="X122" s="253">
        <f t="shared" si="119"/>
        <v>22</v>
      </c>
      <c r="Y122" s="253">
        <f t="shared" si="119"/>
        <v>23</v>
      </c>
      <c r="Z122" s="253">
        <f>Y122+1</f>
        <v>24</v>
      </c>
      <c r="AA122" s="254">
        <f>Z122+1</f>
        <v>25</v>
      </c>
    </row>
    <row r="123" spans="1:27" customFormat="1" ht="15" customHeight="1" x14ac:dyDescent="0.25">
      <c r="A123" s="630"/>
      <c r="B123" s="231">
        <f>B109</f>
        <v>2020</v>
      </c>
      <c r="C123" s="255">
        <f>B123+1</f>
        <v>2021</v>
      </c>
      <c r="D123" s="255">
        <f t="shared" si="118"/>
        <v>2022</v>
      </c>
      <c r="E123" s="255">
        <f t="shared" si="118"/>
        <v>2023</v>
      </c>
      <c r="F123" s="255">
        <f t="shared" si="118"/>
        <v>2024</v>
      </c>
      <c r="G123" s="255">
        <f t="shared" si="118"/>
        <v>2025</v>
      </c>
      <c r="H123" s="255">
        <f t="shared" si="118"/>
        <v>2026</v>
      </c>
      <c r="I123" s="255">
        <f t="shared" si="118"/>
        <v>2027</v>
      </c>
      <c r="J123" s="255">
        <f t="shared" si="118"/>
        <v>2028</v>
      </c>
      <c r="K123" s="255">
        <f t="shared" si="118"/>
        <v>2029</v>
      </c>
      <c r="L123" s="255">
        <f t="shared" si="118"/>
        <v>2030</v>
      </c>
      <c r="M123" s="255">
        <f t="shared" si="118"/>
        <v>2031</v>
      </c>
      <c r="N123" s="255">
        <f t="shared" si="118"/>
        <v>2032</v>
      </c>
      <c r="O123" s="255">
        <f t="shared" si="118"/>
        <v>2033</v>
      </c>
      <c r="P123" s="255">
        <f t="shared" si="118"/>
        <v>2034</v>
      </c>
      <c r="Q123" s="255">
        <f t="shared" si="118"/>
        <v>2035</v>
      </c>
      <c r="R123" s="255">
        <f t="shared" si="118"/>
        <v>2036</v>
      </c>
      <c r="S123" s="255">
        <f t="shared" si="118"/>
        <v>2037</v>
      </c>
      <c r="T123" s="255">
        <f t="shared" si="119"/>
        <v>2038</v>
      </c>
      <c r="U123" s="255">
        <f t="shared" si="119"/>
        <v>2039</v>
      </c>
      <c r="V123" s="255">
        <f t="shared" si="119"/>
        <v>2040</v>
      </c>
      <c r="W123" s="255">
        <f t="shared" si="119"/>
        <v>2041</v>
      </c>
      <c r="X123" s="255">
        <f t="shared" si="119"/>
        <v>2042</v>
      </c>
      <c r="Y123" s="255">
        <f t="shared" si="119"/>
        <v>2043</v>
      </c>
      <c r="Z123" s="255">
        <f t="shared" si="119"/>
        <v>2044</v>
      </c>
      <c r="AA123" s="256">
        <f t="shared" si="119"/>
        <v>2045</v>
      </c>
    </row>
    <row r="124" spans="1:27" customFormat="1" ht="15" customHeight="1" x14ac:dyDescent="0.25">
      <c r="A124" s="242" t="s">
        <v>476</v>
      </c>
      <c r="B124" s="235">
        <f>C88</f>
        <v>0</v>
      </c>
      <c r="C124" s="236">
        <f>2000</f>
        <v>2000</v>
      </c>
      <c r="D124" s="236">
        <v>0</v>
      </c>
      <c r="E124" s="236">
        <v>0</v>
      </c>
      <c r="F124" s="236">
        <v>0</v>
      </c>
      <c r="G124" s="236">
        <v>0</v>
      </c>
      <c r="H124" s="236">
        <v>0</v>
      </c>
      <c r="I124" s="236">
        <v>0</v>
      </c>
      <c r="J124" s="236">
        <v>0</v>
      </c>
      <c r="K124" s="236">
        <v>0</v>
      </c>
      <c r="L124" s="236">
        <v>0</v>
      </c>
      <c r="M124" s="236">
        <v>0</v>
      </c>
      <c r="N124" s="236">
        <v>0</v>
      </c>
      <c r="O124" s="236">
        <v>0</v>
      </c>
      <c r="P124" s="236">
        <v>0</v>
      </c>
      <c r="Q124" s="236">
        <v>0</v>
      </c>
      <c r="R124" s="236">
        <v>0</v>
      </c>
      <c r="S124" s="236">
        <v>0</v>
      </c>
      <c r="T124" s="236">
        <v>0</v>
      </c>
      <c r="U124" s="236">
        <v>0</v>
      </c>
      <c r="V124" s="236">
        <v>0</v>
      </c>
      <c r="W124" s="236">
        <v>0</v>
      </c>
      <c r="X124" s="236">
        <v>0</v>
      </c>
      <c r="Y124" s="236">
        <v>0</v>
      </c>
      <c r="Z124" s="236">
        <v>0</v>
      </c>
      <c r="AA124" s="237">
        <v>0</v>
      </c>
    </row>
    <row r="125" spans="1:27" customFormat="1" ht="15" customHeight="1" x14ac:dyDescent="0.25">
      <c r="A125" s="242" t="s">
        <v>477</v>
      </c>
      <c r="B125" s="239">
        <f>C89</f>
        <v>0</v>
      </c>
      <c r="C125" s="240">
        <f>C124*0.2</f>
        <v>400</v>
      </c>
      <c r="D125" s="240">
        <f>D124*0.2</f>
        <v>0</v>
      </c>
      <c r="E125" s="240">
        <f>E124*20%</f>
        <v>0</v>
      </c>
      <c r="F125" s="240">
        <v>0</v>
      </c>
      <c r="G125" s="240">
        <v>0</v>
      </c>
      <c r="H125" s="240">
        <v>0</v>
      </c>
      <c r="I125" s="240">
        <v>0</v>
      </c>
      <c r="J125" s="240">
        <v>0</v>
      </c>
      <c r="K125" s="240">
        <v>0</v>
      </c>
      <c r="L125" s="240">
        <v>0</v>
      </c>
      <c r="M125" s="240">
        <v>0</v>
      </c>
      <c r="N125" s="240">
        <v>0</v>
      </c>
      <c r="O125" s="240">
        <v>0</v>
      </c>
      <c r="P125" s="240">
        <v>0</v>
      </c>
      <c r="Q125" s="240">
        <v>0</v>
      </c>
      <c r="R125" s="240">
        <v>0</v>
      </c>
      <c r="S125" s="240">
        <v>0</v>
      </c>
      <c r="T125" s="240">
        <v>0</v>
      </c>
      <c r="U125" s="240">
        <v>0</v>
      </c>
      <c r="V125" s="240">
        <v>0</v>
      </c>
      <c r="W125" s="240">
        <v>0</v>
      </c>
      <c r="X125" s="240">
        <v>0</v>
      </c>
      <c r="Y125" s="240">
        <v>0</v>
      </c>
      <c r="Z125" s="240">
        <v>0</v>
      </c>
      <c r="AA125" s="241">
        <v>0</v>
      </c>
    </row>
    <row r="126" spans="1:27" customFormat="1" ht="15" customHeight="1" x14ac:dyDescent="0.25">
      <c r="A126" s="242" t="s">
        <v>478</v>
      </c>
      <c r="B126" s="239">
        <f>B124+B125</f>
        <v>0</v>
      </c>
      <c r="C126" s="240">
        <f>C124+C125</f>
        <v>2400</v>
      </c>
      <c r="D126" s="240">
        <f>D124+D125</f>
        <v>0</v>
      </c>
      <c r="E126" s="240">
        <f>E124+E125</f>
        <v>0</v>
      </c>
      <c r="F126" s="240">
        <f t="shared" ref="F126:AA126" si="120">F124+F125</f>
        <v>0</v>
      </c>
      <c r="G126" s="240">
        <f t="shared" si="120"/>
        <v>0</v>
      </c>
      <c r="H126" s="240">
        <f t="shared" si="120"/>
        <v>0</v>
      </c>
      <c r="I126" s="240">
        <f t="shared" si="120"/>
        <v>0</v>
      </c>
      <c r="J126" s="240">
        <f t="shared" si="120"/>
        <v>0</v>
      </c>
      <c r="K126" s="240">
        <f t="shared" si="120"/>
        <v>0</v>
      </c>
      <c r="L126" s="240">
        <f t="shared" si="120"/>
        <v>0</v>
      </c>
      <c r="M126" s="240">
        <f t="shared" si="120"/>
        <v>0</v>
      </c>
      <c r="N126" s="240">
        <f t="shared" si="120"/>
        <v>0</v>
      </c>
      <c r="O126" s="240">
        <f t="shared" si="120"/>
        <v>0</v>
      </c>
      <c r="P126" s="240">
        <f t="shared" si="120"/>
        <v>0</v>
      </c>
      <c r="Q126" s="240">
        <f t="shared" si="120"/>
        <v>0</v>
      </c>
      <c r="R126" s="240">
        <f t="shared" si="120"/>
        <v>0</v>
      </c>
      <c r="S126" s="240">
        <f t="shared" si="120"/>
        <v>0</v>
      </c>
      <c r="T126" s="240">
        <f t="shared" si="120"/>
        <v>0</v>
      </c>
      <c r="U126" s="240">
        <f t="shared" si="120"/>
        <v>0</v>
      </c>
      <c r="V126" s="240">
        <f t="shared" si="120"/>
        <v>0</v>
      </c>
      <c r="W126" s="240">
        <f t="shared" si="120"/>
        <v>0</v>
      </c>
      <c r="X126" s="240">
        <f t="shared" si="120"/>
        <v>0</v>
      </c>
      <c r="Y126" s="240">
        <f t="shared" si="120"/>
        <v>0</v>
      </c>
      <c r="Z126" s="240">
        <f t="shared" si="120"/>
        <v>0</v>
      </c>
      <c r="AA126" s="241">
        <f t="shared" si="120"/>
        <v>0</v>
      </c>
    </row>
    <row r="127" spans="1:27" customFormat="1" ht="15" customHeight="1" x14ac:dyDescent="0.25">
      <c r="A127" s="257" t="s">
        <v>479</v>
      </c>
      <c r="B127" s="258">
        <f>B124/(1+$C$13)^B122</f>
        <v>0</v>
      </c>
      <c r="C127" s="259">
        <f t="shared" ref="C127:AA127" si="121">C124/(1+$C$13)^C122</f>
        <v>2000</v>
      </c>
      <c r="D127" s="259">
        <f>D124/(1+$C$13)^D122</f>
        <v>0</v>
      </c>
      <c r="E127" s="259">
        <f t="shared" si="121"/>
        <v>0</v>
      </c>
      <c r="F127" s="259">
        <f t="shared" si="121"/>
        <v>0</v>
      </c>
      <c r="G127" s="259">
        <f t="shared" si="121"/>
        <v>0</v>
      </c>
      <c r="H127" s="259">
        <f t="shared" si="121"/>
        <v>0</v>
      </c>
      <c r="I127" s="259">
        <f t="shared" si="121"/>
        <v>0</v>
      </c>
      <c r="J127" s="259">
        <f t="shared" si="121"/>
        <v>0</v>
      </c>
      <c r="K127" s="259">
        <f t="shared" si="121"/>
        <v>0</v>
      </c>
      <c r="L127" s="259">
        <f t="shared" si="121"/>
        <v>0</v>
      </c>
      <c r="M127" s="259">
        <f t="shared" si="121"/>
        <v>0</v>
      </c>
      <c r="N127" s="259">
        <f t="shared" si="121"/>
        <v>0</v>
      </c>
      <c r="O127" s="259">
        <f t="shared" si="121"/>
        <v>0</v>
      </c>
      <c r="P127" s="259">
        <f t="shared" si="121"/>
        <v>0</v>
      </c>
      <c r="Q127" s="259">
        <f t="shared" si="121"/>
        <v>0</v>
      </c>
      <c r="R127" s="259">
        <f t="shared" si="121"/>
        <v>0</v>
      </c>
      <c r="S127" s="259">
        <f t="shared" si="121"/>
        <v>0</v>
      </c>
      <c r="T127" s="259">
        <f t="shared" si="121"/>
        <v>0</v>
      </c>
      <c r="U127" s="259">
        <f t="shared" si="121"/>
        <v>0</v>
      </c>
      <c r="V127" s="259">
        <f t="shared" si="121"/>
        <v>0</v>
      </c>
      <c r="W127" s="259">
        <f t="shared" si="121"/>
        <v>0</v>
      </c>
      <c r="X127" s="259">
        <f t="shared" si="121"/>
        <v>0</v>
      </c>
      <c r="Y127" s="259">
        <f t="shared" si="121"/>
        <v>0</v>
      </c>
      <c r="Z127" s="259">
        <f t="shared" si="121"/>
        <v>0</v>
      </c>
      <c r="AA127" s="260">
        <f t="shared" si="121"/>
        <v>0</v>
      </c>
    </row>
    <row r="128" spans="1:27" customFormat="1" ht="15" customHeight="1" x14ac:dyDescent="0.25">
      <c r="A128" s="247" t="s">
        <v>480</v>
      </c>
      <c r="B128" s="248">
        <f>B126</f>
        <v>0</v>
      </c>
      <c r="C128" s="249">
        <f>C126</f>
        <v>2400</v>
      </c>
      <c r="D128" s="249">
        <f>D126</f>
        <v>0</v>
      </c>
      <c r="E128" s="249">
        <f>E126</f>
        <v>0</v>
      </c>
      <c r="F128" s="249">
        <f t="shared" ref="F128:AA128" si="122">F126</f>
        <v>0</v>
      </c>
      <c r="G128" s="249">
        <f t="shared" si="122"/>
        <v>0</v>
      </c>
      <c r="H128" s="249">
        <f t="shared" si="122"/>
        <v>0</v>
      </c>
      <c r="I128" s="249">
        <f t="shared" si="122"/>
        <v>0</v>
      </c>
      <c r="J128" s="249">
        <f t="shared" si="122"/>
        <v>0</v>
      </c>
      <c r="K128" s="249">
        <f t="shared" si="122"/>
        <v>0</v>
      </c>
      <c r="L128" s="249">
        <f t="shared" si="122"/>
        <v>0</v>
      </c>
      <c r="M128" s="249">
        <f t="shared" si="122"/>
        <v>0</v>
      </c>
      <c r="N128" s="249">
        <f t="shared" si="122"/>
        <v>0</v>
      </c>
      <c r="O128" s="249">
        <f t="shared" si="122"/>
        <v>0</v>
      </c>
      <c r="P128" s="249">
        <f t="shared" si="122"/>
        <v>0</v>
      </c>
      <c r="Q128" s="249">
        <f t="shared" si="122"/>
        <v>0</v>
      </c>
      <c r="R128" s="249">
        <f t="shared" si="122"/>
        <v>0</v>
      </c>
      <c r="S128" s="249">
        <f t="shared" si="122"/>
        <v>0</v>
      </c>
      <c r="T128" s="249">
        <f t="shared" si="122"/>
        <v>0</v>
      </c>
      <c r="U128" s="249">
        <f t="shared" si="122"/>
        <v>0</v>
      </c>
      <c r="V128" s="249">
        <f t="shared" si="122"/>
        <v>0</v>
      </c>
      <c r="W128" s="249">
        <f t="shared" si="122"/>
        <v>0</v>
      </c>
      <c r="X128" s="249">
        <f t="shared" si="122"/>
        <v>0</v>
      </c>
      <c r="Y128" s="249">
        <f t="shared" si="122"/>
        <v>0</v>
      </c>
      <c r="Z128" s="249">
        <f t="shared" si="122"/>
        <v>0</v>
      </c>
      <c r="AA128" s="250">
        <f t="shared" si="122"/>
        <v>0</v>
      </c>
    </row>
    <row r="129" spans="1:27" customFormat="1" ht="15" customHeight="1" x14ac:dyDescent="0.25">
      <c r="A129" s="226"/>
      <c r="B129" s="226"/>
      <c r="C129" s="226"/>
      <c r="D129" s="226"/>
      <c r="E129" s="226"/>
      <c r="F129" s="226"/>
      <c r="G129" s="226"/>
      <c r="H129" s="226"/>
      <c r="I129" s="226"/>
      <c r="J129" s="226"/>
      <c r="K129" s="226"/>
      <c r="L129" s="226"/>
      <c r="M129" s="226"/>
      <c r="N129" s="226"/>
      <c r="O129" s="226"/>
      <c r="P129" s="226"/>
      <c r="Q129" s="226"/>
      <c r="R129" s="226"/>
      <c r="S129" s="226"/>
      <c r="T129" s="226"/>
      <c r="U129" s="226"/>
      <c r="V129" s="226"/>
      <c r="W129" s="226"/>
      <c r="X129" s="226"/>
      <c r="Y129" s="226"/>
      <c r="Z129" s="226"/>
      <c r="AA129" s="226"/>
    </row>
    <row r="130" spans="1:27" customFormat="1" ht="15" customHeight="1" x14ac:dyDescent="0.25">
      <c r="A130" s="261" t="s">
        <v>481</v>
      </c>
      <c r="B130" s="226"/>
      <c r="C130" s="226"/>
      <c r="D130" s="226"/>
      <c r="E130" s="226"/>
      <c r="F130" s="226"/>
      <c r="G130" s="226"/>
      <c r="H130" s="226"/>
      <c r="I130" s="226"/>
      <c r="J130" s="226"/>
      <c r="K130" s="226"/>
      <c r="L130" s="226"/>
      <c r="M130" s="226"/>
      <c r="N130" s="226"/>
      <c r="O130" s="226"/>
      <c r="P130" s="226"/>
      <c r="Q130" s="226"/>
      <c r="R130" s="226"/>
      <c r="S130" s="226"/>
      <c r="T130" s="226"/>
      <c r="U130" s="226"/>
      <c r="V130" s="226"/>
      <c r="W130" s="226"/>
      <c r="X130" s="226"/>
      <c r="Y130" s="226"/>
      <c r="Z130" s="226"/>
      <c r="AA130" s="226"/>
    </row>
    <row r="131" spans="1:27" customFormat="1" ht="15" customHeight="1" x14ac:dyDescent="0.25">
      <c r="A131" s="629" t="s">
        <v>466</v>
      </c>
      <c r="B131" s="228">
        <f>B122</f>
        <v>0</v>
      </c>
      <c r="C131" s="253">
        <f>B131+1</f>
        <v>1</v>
      </c>
      <c r="D131" s="253">
        <f t="shared" ref="D131:S132" si="123">C131+1</f>
        <v>2</v>
      </c>
      <c r="E131" s="253">
        <f t="shared" si="123"/>
        <v>3</v>
      </c>
      <c r="F131" s="253">
        <f t="shared" si="123"/>
        <v>4</v>
      </c>
      <c r="G131" s="253">
        <f t="shared" si="123"/>
        <v>5</v>
      </c>
      <c r="H131" s="253">
        <f t="shared" si="123"/>
        <v>6</v>
      </c>
      <c r="I131" s="253">
        <f t="shared" si="123"/>
        <v>7</v>
      </c>
      <c r="J131" s="253">
        <f t="shared" si="123"/>
        <v>8</v>
      </c>
      <c r="K131" s="253">
        <f t="shared" si="123"/>
        <v>9</v>
      </c>
      <c r="L131" s="253">
        <f t="shared" si="123"/>
        <v>10</v>
      </c>
      <c r="M131" s="253">
        <f t="shared" si="123"/>
        <v>11</v>
      </c>
      <c r="N131" s="253">
        <f t="shared" si="123"/>
        <v>12</v>
      </c>
      <c r="O131" s="253">
        <f t="shared" si="123"/>
        <v>13</v>
      </c>
      <c r="P131" s="253">
        <f t="shared" si="123"/>
        <v>14</v>
      </c>
      <c r="Q131" s="253">
        <f t="shared" si="123"/>
        <v>15</v>
      </c>
      <c r="R131" s="253">
        <f t="shared" si="123"/>
        <v>16</v>
      </c>
      <c r="S131" s="253">
        <f t="shared" si="123"/>
        <v>17</v>
      </c>
      <c r="T131" s="253">
        <f t="shared" ref="T131:AA132" si="124">S131+1</f>
        <v>18</v>
      </c>
      <c r="U131" s="253">
        <f t="shared" si="124"/>
        <v>19</v>
      </c>
      <c r="V131" s="253">
        <f t="shared" si="124"/>
        <v>20</v>
      </c>
      <c r="W131" s="253">
        <f t="shared" si="124"/>
        <v>21</v>
      </c>
      <c r="X131" s="253">
        <f t="shared" si="124"/>
        <v>22</v>
      </c>
      <c r="Y131" s="253">
        <f t="shared" si="124"/>
        <v>23</v>
      </c>
      <c r="Z131" s="253">
        <f>Y131+1</f>
        <v>24</v>
      </c>
      <c r="AA131" s="254">
        <f>Z131+1</f>
        <v>25</v>
      </c>
    </row>
    <row r="132" spans="1:27" customFormat="1" ht="15" customHeight="1" x14ac:dyDescent="0.25">
      <c r="A132" s="630"/>
      <c r="B132" s="231">
        <f>B123</f>
        <v>2020</v>
      </c>
      <c r="C132" s="255">
        <f>B132+1</f>
        <v>2021</v>
      </c>
      <c r="D132" s="255">
        <f t="shared" si="123"/>
        <v>2022</v>
      </c>
      <c r="E132" s="255">
        <f t="shared" si="123"/>
        <v>2023</v>
      </c>
      <c r="F132" s="255">
        <f t="shared" si="123"/>
        <v>2024</v>
      </c>
      <c r="G132" s="255">
        <f t="shared" si="123"/>
        <v>2025</v>
      </c>
      <c r="H132" s="255">
        <f t="shared" si="123"/>
        <v>2026</v>
      </c>
      <c r="I132" s="255">
        <f t="shared" si="123"/>
        <v>2027</v>
      </c>
      <c r="J132" s="255">
        <f t="shared" si="123"/>
        <v>2028</v>
      </c>
      <c r="K132" s="255">
        <f t="shared" si="123"/>
        <v>2029</v>
      </c>
      <c r="L132" s="255">
        <f t="shared" si="123"/>
        <v>2030</v>
      </c>
      <c r="M132" s="255">
        <f t="shared" si="123"/>
        <v>2031</v>
      </c>
      <c r="N132" s="255">
        <f t="shared" si="123"/>
        <v>2032</v>
      </c>
      <c r="O132" s="255">
        <f t="shared" si="123"/>
        <v>2033</v>
      </c>
      <c r="P132" s="255">
        <f t="shared" si="123"/>
        <v>2034</v>
      </c>
      <c r="Q132" s="255">
        <f t="shared" si="123"/>
        <v>2035</v>
      </c>
      <c r="R132" s="255">
        <f t="shared" si="123"/>
        <v>2036</v>
      </c>
      <c r="S132" s="255">
        <f t="shared" si="123"/>
        <v>2037</v>
      </c>
      <c r="T132" s="255">
        <f t="shared" si="124"/>
        <v>2038</v>
      </c>
      <c r="U132" s="255">
        <f t="shared" si="124"/>
        <v>2039</v>
      </c>
      <c r="V132" s="255">
        <f t="shared" si="124"/>
        <v>2040</v>
      </c>
      <c r="W132" s="255">
        <f t="shared" si="124"/>
        <v>2041</v>
      </c>
      <c r="X132" s="255">
        <f t="shared" si="124"/>
        <v>2042</v>
      </c>
      <c r="Y132" s="255">
        <f t="shared" si="124"/>
        <v>2043</v>
      </c>
      <c r="Z132" s="255">
        <f t="shared" si="124"/>
        <v>2044</v>
      </c>
      <c r="AA132" s="256">
        <f t="shared" si="124"/>
        <v>2045</v>
      </c>
    </row>
    <row r="133" spans="1:27" customFormat="1" ht="15" customHeight="1" x14ac:dyDescent="0.25">
      <c r="A133" s="234" t="s">
        <v>482</v>
      </c>
      <c r="B133" s="235">
        <f>B119+B115-B128</f>
        <v>0</v>
      </c>
      <c r="C133" s="236">
        <f>C119+C115-C128</f>
        <v>-2000</v>
      </c>
      <c r="D133" s="236" t="e">
        <f>D119+D115-D128</f>
        <v>#REF!</v>
      </c>
      <c r="E133" s="236" t="e">
        <f t="shared" ref="E133:AA133" si="125">E119+E115-E128</f>
        <v>#REF!</v>
      </c>
      <c r="F133" s="236" t="e">
        <f t="shared" si="125"/>
        <v>#REF!</v>
      </c>
      <c r="G133" s="236" t="e">
        <f t="shared" si="125"/>
        <v>#REF!</v>
      </c>
      <c r="H133" s="236" t="e">
        <f t="shared" si="125"/>
        <v>#REF!</v>
      </c>
      <c r="I133" s="236" t="e">
        <f t="shared" si="125"/>
        <v>#REF!</v>
      </c>
      <c r="J133" s="236" t="e">
        <f t="shared" si="125"/>
        <v>#REF!</v>
      </c>
      <c r="K133" s="236" t="e">
        <f t="shared" si="125"/>
        <v>#REF!</v>
      </c>
      <c r="L133" s="236" t="e">
        <f t="shared" si="125"/>
        <v>#REF!</v>
      </c>
      <c r="M133" s="236" t="e">
        <f t="shared" si="125"/>
        <v>#REF!</v>
      </c>
      <c r="N133" s="236" t="e">
        <f t="shared" si="125"/>
        <v>#REF!</v>
      </c>
      <c r="O133" s="236" t="e">
        <f t="shared" si="125"/>
        <v>#REF!</v>
      </c>
      <c r="P133" s="236" t="e">
        <f t="shared" si="125"/>
        <v>#REF!</v>
      </c>
      <c r="Q133" s="236" t="e">
        <f t="shared" si="125"/>
        <v>#REF!</v>
      </c>
      <c r="R133" s="236" t="e">
        <f t="shared" si="125"/>
        <v>#REF!</v>
      </c>
      <c r="S133" s="236" t="e">
        <f t="shared" si="125"/>
        <v>#REF!</v>
      </c>
      <c r="T133" s="236" t="e">
        <f t="shared" si="125"/>
        <v>#REF!</v>
      </c>
      <c r="U133" s="236" t="e">
        <f t="shared" si="125"/>
        <v>#REF!</v>
      </c>
      <c r="V133" s="236" t="e">
        <f t="shared" si="125"/>
        <v>#REF!</v>
      </c>
      <c r="W133" s="236" t="e">
        <f t="shared" si="125"/>
        <v>#REF!</v>
      </c>
      <c r="X133" s="236" t="e">
        <f t="shared" si="125"/>
        <v>#REF!</v>
      </c>
      <c r="Y133" s="236" t="e">
        <f t="shared" si="125"/>
        <v>#REF!</v>
      </c>
      <c r="Z133" s="236">
        <f t="shared" si="125"/>
        <v>750.79027314876771</v>
      </c>
      <c r="AA133" s="237">
        <f t="shared" si="125"/>
        <v>780.82188407471847</v>
      </c>
    </row>
    <row r="134" spans="1:27" customFormat="1" ht="15" customHeight="1" x14ac:dyDescent="0.25">
      <c r="A134" s="242" t="s">
        <v>483</v>
      </c>
      <c r="B134" s="239">
        <f>SUM(B$133:$B133)</f>
        <v>0</v>
      </c>
      <c r="C134" s="240">
        <f>SUM($B$133:C133)</f>
        <v>-2000</v>
      </c>
      <c r="D134" s="240" t="e">
        <f>SUM($B$133:D133)</f>
        <v>#REF!</v>
      </c>
      <c r="E134" s="240" t="e">
        <f>SUM($B$133:E133)</f>
        <v>#REF!</v>
      </c>
      <c r="F134" s="240" t="e">
        <f>SUM($B$133:F133)</f>
        <v>#REF!</v>
      </c>
      <c r="G134" s="240" t="e">
        <f>SUM($B$133:G133)</f>
        <v>#REF!</v>
      </c>
      <c r="H134" s="240" t="e">
        <f>SUM($B$133:H133)</f>
        <v>#REF!</v>
      </c>
      <c r="I134" s="240" t="e">
        <f>SUM($B$133:I133)</f>
        <v>#REF!</v>
      </c>
      <c r="J134" s="240" t="e">
        <f>SUM($B$133:J133)</f>
        <v>#REF!</v>
      </c>
      <c r="K134" s="240" t="e">
        <f>SUM($B$133:K133)</f>
        <v>#REF!</v>
      </c>
      <c r="L134" s="240" t="e">
        <f>SUM($B$133:L133)</f>
        <v>#REF!</v>
      </c>
      <c r="M134" s="240" t="e">
        <f>SUM($B$133:M133)</f>
        <v>#REF!</v>
      </c>
      <c r="N134" s="240" t="e">
        <f>SUM($B$133:N133)</f>
        <v>#REF!</v>
      </c>
      <c r="O134" s="240" t="e">
        <f>SUM($B$133:O133)</f>
        <v>#REF!</v>
      </c>
      <c r="P134" s="240" t="e">
        <f>SUM($B$133:P133)</f>
        <v>#REF!</v>
      </c>
      <c r="Q134" s="240" t="e">
        <f>SUM($B$133:Q133)</f>
        <v>#REF!</v>
      </c>
      <c r="R134" s="240" t="e">
        <f>SUM($B$133:R133)</f>
        <v>#REF!</v>
      </c>
      <c r="S134" s="240" t="e">
        <f>SUM($B$133:S133)</f>
        <v>#REF!</v>
      </c>
      <c r="T134" s="240" t="e">
        <f>SUM($B$133:T133)</f>
        <v>#REF!</v>
      </c>
      <c r="U134" s="240" t="e">
        <f>SUM($B$133:U133)</f>
        <v>#REF!</v>
      </c>
      <c r="V134" s="240" t="e">
        <f>SUM($B$133:V133)</f>
        <v>#REF!</v>
      </c>
      <c r="W134" s="240" t="e">
        <f>SUM($B$133:W133)</f>
        <v>#REF!</v>
      </c>
      <c r="X134" s="240" t="e">
        <f>SUM($B$133:X133)</f>
        <v>#REF!</v>
      </c>
      <c r="Y134" s="240" t="e">
        <f>SUM($B$133:Y133)</f>
        <v>#REF!</v>
      </c>
      <c r="Z134" s="240" t="e">
        <f>SUM($B$133:Z133)</f>
        <v>#REF!</v>
      </c>
      <c r="AA134" s="240" t="e">
        <f>SUM($B$133:AA133)</f>
        <v>#REF!</v>
      </c>
    </row>
    <row r="135" spans="1:27" customFormat="1" ht="15" customHeight="1" x14ac:dyDescent="0.25">
      <c r="A135" s="242" t="s">
        <v>484</v>
      </c>
      <c r="B135" s="239">
        <f>B133/(1+$U$93)^B131</f>
        <v>0</v>
      </c>
      <c r="C135" s="239">
        <f>C133/(1+$U$93)^C131</f>
        <v>-1923.0769230769231</v>
      </c>
      <c r="D135" s="239" t="e">
        <f t="shared" ref="D135:AA135" si="126">D133/(1+$U$93)^D131</f>
        <v>#REF!</v>
      </c>
      <c r="E135" s="239" t="e">
        <f t="shared" si="126"/>
        <v>#REF!</v>
      </c>
      <c r="F135" s="239" t="e">
        <f t="shared" si="126"/>
        <v>#REF!</v>
      </c>
      <c r="G135" s="239" t="e">
        <f t="shared" si="126"/>
        <v>#REF!</v>
      </c>
      <c r="H135" s="239" t="e">
        <f t="shared" si="126"/>
        <v>#REF!</v>
      </c>
      <c r="I135" s="239" t="e">
        <f t="shared" si="126"/>
        <v>#REF!</v>
      </c>
      <c r="J135" s="239" t="e">
        <f t="shared" si="126"/>
        <v>#REF!</v>
      </c>
      <c r="K135" s="239" t="e">
        <f t="shared" si="126"/>
        <v>#REF!</v>
      </c>
      <c r="L135" s="239" t="e">
        <f t="shared" si="126"/>
        <v>#REF!</v>
      </c>
      <c r="M135" s="239" t="e">
        <f t="shared" si="126"/>
        <v>#REF!</v>
      </c>
      <c r="N135" s="239" t="e">
        <f t="shared" si="126"/>
        <v>#REF!</v>
      </c>
      <c r="O135" s="239" t="e">
        <f t="shared" si="126"/>
        <v>#REF!</v>
      </c>
      <c r="P135" s="239" t="e">
        <f t="shared" si="126"/>
        <v>#REF!</v>
      </c>
      <c r="Q135" s="239" t="e">
        <f t="shared" si="126"/>
        <v>#REF!</v>
      </c>
      <c r="R135" s="239" t="e">
        <f t="shared" si="126"/>
        <v>#REF!</v>
      </c>
      <c r="S135" s="239" t="e">
        <f t="shared" si="126"/>
        <v>#REF!</v>
      </c>
      <c r="T135" s="239" t="e">
        <f t="shared" si="126"/>
        <v>#REF!</v>
      </c>
      <c r="U135" s="239" t="e">
        <f t="shared" si="126"/>
        <v>#REF!</v>
      </c>
      <c r="V135" s="239" t="e">
        <f t="shared" si="126"/>
        <v>#REF!</v>
      </c>
      <c r="W135" s="239" t="e">
        <f t="shared" si="126"/>
        <v>#REF!</v>
      </c>
      <c r="X135" s="239" t="e">
        <f t="shared" si="126"/>
        <v>#REF!</v>
      </c>
      <c r="Y135" s="239" t="e">
        <f t="shared" si="126"/>
        <v>#REF!</v>
      </c>
      <c r="Z135" s="239">
        <f t="shared" si="126"/>
        <v>292.89940828402365</v>
      </c>
      <c r="AA135" s="239">
        <f t="shared" si="126"/>
        <v>292.89940828402359</v>
      </c>
    </row>
    <row r="136" spans="1:27" customFormat="1" ht="15" customHeight="1" x14ac:dyDescent="0.25">
      <c r="A136" s="242" t="s">
        <v>485</v>
      </c>
      <c r="B136" s="239">
        <f>SUM($B$135:B135)</f>
        <v>0</v>
      </c>
      <c r="C136" s="239">
        <f>SUM($B$135:C135)</f>
        <v>-1923.0769230769231</v>
      </c>
      <c r="D136" s="239" t="e">
        <f>SUM($B$135:D135)</f>
        <v>#REF!</v>
      </c>
      <c r="E136" s="239" t="e">
        <f>SUM($B$135:E135)</f>
        <v>#REF!</v>
      </c>
      <c r="F136" s="239" t="e">
        <f>SUM($B$135:F135)</f>
        <v>#REF!</v>
      </c>
      <c r="G136" s="239" t="e">
        <f>SUM($B$135:G135)</f>
        <v>#REF!</v>
      </c>
      <c r="H136" s="239" t="e">
        <f>SUM($B$135:H135)</f>
        <v>#REF!</v>
      </c>
      <c r="I136" s="239" t="e">
        <f>SUM($B$135:I135)</f>
        <v>#REF!</v>
      </c>
      <c r="J136" s="239" t="e">
        <f>SUM($B$135:J135)</f>
        <v>#REF!</v>
      </c>
      <c r="K136" s="239" t="e">
        <f>SUM($B$135:K135)</f>
        <v>#REF!</v>
      </c>
      <c r="L136" s="239" t="e">
        <f>SUM($B$135:L135)</f>
        <v>#REF!</v>
      </c>
      <c r="M136" s="239" t="e">
        <f>SUM($B$135:M135)</f>
        <v>#REF!</v>
      </c>
      <c r="N136" s="239" t="e">
        <f>SUM($B$135:N135)</f>
        <v>#REF!</v>
      </c>
      <c r="O136" s="239" t="e">
        <f>SUM($B$135:O135)</f>
        <v>#REF!</v>
      </c>
      <c r="P136" s="239" t="e">
        <f>SUM($B$135:P135)</f>
        <v>#REF!</v>
      </c>
      <c r="Q136" s="239" t="e">
        <f>SUM($B$135:Q135)</f>
        <v>#REF!</v>
      </c>
      <c r="R136" s="239" t="e">
        <f>SUM($B$135:R135)</f>
        <v>#REF!</v>
      </c>
      <c r="S136" s="239" t="e">
        <f>SUM($B$135:S135)</f>
        <v>#REF!</v>
      </c>
      <c r="T136" s="239" t="e">
        <f>SUM($B$135:T135)</f>
        <v>#REF!</v>
      </c>
      <c r="U136" s="239" t="e">
        <f>SUM($B$135:U135)</f>
        <v>#REF!</v>
      </c>
      <c r="V136" s="239" t="e">
        <f>SUM($B$135:V135)</f>
        <v>#REF!</v>
      </c>
      <c r="W136" s="239" t="e">
        <f>SUM($B$135:W135)</f>
        <v>#REF!</v>
      </c>
      <c r="X136" s="239" t="e">
        <f>SUM($B$135:X135)</f>
        <v>#REF!</v>
      </c>
      <c r="Y136" s="239" t="e">
        <f>SUM($B$135:Y135)</f>
        <v>#REF!</v>
      </c>
      <c r="Z136" s="239" t="e">
        <f>SUM($B$135:Z135)</f>
        <v>#REF!</v>
      </c>
      <c r="AA136" s="239" t="e">
        <f>SUM($B$135:AA135)</f>
        <v>#REF!</v>
      </c>
    </row>
    <row r="137" spans="1:27" customFormat="1" ht="15" customHeight="1" x14ac:dyDescent="0.25">
      <c r="A137" s="262" t="s">
        <v>486</v>
      </c>
      <c r="B137" s="263" t="s">
        <v>487</v>
      </c>
      <c r="C137" s="264" t="s">
        <v>487</v>
      </c>
      <c r="D137" s="264" t="e">
        <f>IF(D133&gt;0,(ABS(C133)/(ABS(C133)+D133)+D131),"-")</f>
        <v>#REF!</v>
      </c>
      <c r="E137" s="264" t="e">
        <f>IF(E133&gt;0,(ABS(D133)/(ABS(D133)+E133)+E131),"-")</f>
        <v>#REF!</v>
      </c>
      <c r="F137" s="264" t="e">
        <f>IF(F133&gt;0,(ABS(E133)/(ABS(E133)+F133)+F131),"-")</f>
        <v>#REF!</v>
      </c>
      <c r="G137" s="264" t="e">
        <f>IF(G133&gt;0,(ABS(F133)/(ABS(F133)+G133)+G131),"-")</f>
        <v>#REF!</v>
      </c>
      <c r="H137" s="264" t="e">
        <f t="shared" ref="H137:AA137" si="127">IF(H133&gt;0,(ABS(G133)/(ABS(G133)+H133)+H131),"-")</f>
        <v>#REF!</v>
      </c>
      <c r="I137" s="264" t="e">
        <f t="shared" si="127"/>
        <v>#REF!</v>
      </c>
      <c r="J137" s="264" t="e">
        <f t="shared" si="127"/>
        <v>#REF!</v>
      </c>
      <c r="K137" s="264" t="e">
        <f t="shared" si="127"/>
        <v>#REF!</v>
      </c>
      <c r="L137" s="264" t="e">
        <f t="shared" si="127"/>
        <v>#REF!</v>
      </c>
      <c r="M137" s="264" t="e">
        <f t="shared" si="127"/>
        <v>#REF!</v>
      </c>
      <c r="N137" s="264" t="e">
        <f t="shared" si="127"/>
        <v>#REF!</v>
      </c>
      <c r="O137" s="264" t="e">
        <f t="shared" si="127"/>
        <v>#REF!</v>
      </c>
      <c r="P137" s="264" t="e">
        <f t="shared" si="127"/>
        <v>#REF!</v>
      </c>
      <c r="Q137" s="264" t="e">
        <f t="shared" si="127"/>
        <v>#REF!</v>
      </c>
      <c r="R137" s="264" t="e">
        <f t="shared" si="127"/>
        <v>#REF!</v>
      </c>
      <c r="S137" s="264" t="e">
        <f t="shared" si="127"/>
        <v>#REF!</v>
      </c>
      <c r="T137" s="264" t="e">
        <f t="shared" si="127"/>
        <v>#REF!</v>
      </c>
      <c r="U137" s="264" t="e">
        <f t="shared" si="127"/>
        <v>#REF!</v>
      </c>
      <c r="V137" s="264" t="e">
        <f t="shared" si="127"/>
        <v>#REF!</v>
      </c>
      <c r="W137" s="264" t="e">
        <f t="shared" si="127"/>
        <v>#REF!</v>
      </c>
      <c r="X137" s="264" t="e">
        <f t="shared" si="127"/>
        <v>#REF!</v>
      </c>
      <c r="Y137" s="264" t="e">
        <f t="shared" si="127"/>
        <v>#REF!</v>
      </c>
      <c r="Z137" s="264" t="e">
        <f t="shared" si="127"/>
        <v>#REF!</v>
      </c>
      <c r="AA137" s="265">
        <f t="shared" si="127"/>
        <v>25.490196078431374</v>
      </c>
    </row>
    <row r="138" spans="1:27" customFormat="1" ht="15" customHeight="1" x14ac:dyDescent="0.25">
      <c r="A138" s="266" t="s">
        <v>488</v>
      </c>
      <c r="B138" s="267" t="s">
        <v>487</v>
      </c>
      <c r="C138" s="268" t="s">
        <v>487</v>
      </c>
      <c r="D138" s="268" t="e">
        <f>IF(D135&gt;0,(ABS(C135)/(ABS(C135)+D135)+D131),"-")</f>
        <v>#REF!</v>
      </c>
      <c r="E138" s="268" t="e">
        <f t="shared" ref="E138:AA138" si="128">IF(E135&gt;0,(ABS(D135)/(ABS(D135)+E135)+E131),"-")</f>
        <v>#REF!</v>
      </c>
      <c r="F138" s="268" t="e">
        <f t="shared" si="128"/>
        <v>#REF!</v>
      </c>
      <c r="G138" s="268" t="e">
        <f t="shared" si="128"/>
        <v>#REF!</v>
      </c>
      <c r="H138" s="268" t="e">
        <f t="shared" si="128"/>
        <v>#REF!</v>
      </c>
      <c r="I138" s="268" t="e">
        <f t="shared" si="128"/>
        <v>#REF!</v>
      </c>
      <c r="J138" s="268" t="e">
        <f t="shared" si="128"/>
        <v>#REF!</v>
      </c>
      <c r="K138" s="268" t="e">
        <f t="shared" si="128"/>
        <v>#REF!</v>
      </c>
      <c r="L138" s="268" t="e">
        <f t="shared" si="128"/>
        <v>#REF!</v>
      </c>
      <c r="M138" s="268" t="e">
        <f t="shared" si="128"/>
        <v>#REF!</v>
      </c>
      <c r="N138" s="268" t="e">
        <f t="shared" si="128"/>
        <v>#REF!</v>
      </c>
      <c r="O138" s="268" t="e">
        <f t="shared" si="128"/>
        <v>#REF!</v>
      </c>
      <c r="P138" s="268" t="e">
        <f t="shared" si="128"/>
        <v>#REF!</v>
      </c>
      <c r="Q138" s="268" t="e">
        <f t="shared" si="128"/>
        <v>#REF!</v>
      </c>
      <c r="R138" s="268" t="e">
        <f t="shared" si="128"/>
        <v>#REF!</v>
      </c>
      <c r="S138" s="268" t="e">
        <f t="shared" si="128"/>
        <v>#REF!</v>
      </c>
      <c r="T138" s="268" t="e">
        <f t="shared" si="128"/>
        <v>#REF!</v>
      </c>
      <c r="U138" s="268" t="e">
        <f t="shared" si="128"/>
        <v>#REF!</v>
      </c>
      <c r="V138" s="268" t="e">
        <f t="shared" si="128"/>
        <v>#REF!</v>
      </c>
      <c r="W138" s="268" t="e">
        <f t="shared" si="128"/>
        <v>#REF!</v>
      </c>
      <c r="X138" s="268" t="e">
        <f t="shared" si="128"/>
        <v>#REF!</v>
      </c>
      <c r="Y138" s="268" t="e">
        <f t="shared" si="128"/>
        <v>#REF!</v>
      </c>
      <c r="Z138" s="268" t="e">
        <f t="shared" si="128"/>
        <v>#REF!</v>
      </c>
      <c r="AA138" s="269">
        <f t="shared" si="128"/>
        <v>25.5</v>
      </c>
    </row>
    <row r="139" spans="1:27" customFormat="1" ht="15" customHeight="1" x14ac:dyDescent="0.25">
      <c r="A139" s="226"/>
      <c r="B139" s="226"/>
      <c r="C139" s="226"/>
      <c r="D139" s="226"/>
      <c r="E139" s="226"/>
      <c r="F139" s="226"/>
      <c r="G139" s="226"/>
      <c r="H139" s="226"/>
      <c r="I139" s="226"/>
      <c r="J139" s="226"/>
      <c r="K139" s="226"/>
      <c r="L139" s="226"/>
      <c r="M139" s="226"/>
      <c r="N139" s="226"/>
      <c r="O139" s="226"/>
      <c r="P139" s="226"/>
      <c r="Q139" s="226"/>
      <c r="R139" s="226"/>
      <c r="S139" s="226"/>
      <c r="T139" s="226"/>
      <c r="U139" s="226"/>
      <c r="V139" s="226"/>
      <c r="W139" s="226"/>
      <c r="X139" s="226"/>
      <c r="Y139" s="226"/>
      <c r="Z139" s="226"/>
      <c r="AA139" s="226"/>
    </row>
    <row r="140" spans="1:27" customFormat="1" ht="15" customHeight="1" x14ac:dyDescent="0.25">
      <c r="A140" s="633" t="s">
        <v>489</v>
      </c>
      <c r="B140" s="633"/>
      <c r="C140" s="633"/>
      <c r="D140" s="226"/>
      <c r="E140" s="226"/>
      <c r="F140" s="280">
        <v>0.06</v>
      </c>
      <c r="G140" s="226"/>
      <c r="H140" s="226"/>
      <c r="I140" s="226"/>
      <c r="J140" s="226"/>
      <c r="K140" s="226"/>
      <c r="L140" s="226"/>
      <c r="M140" s="226"/>
      <c r="N140" s="226"/>
      <c r="O140" s="226"/>
      <c r="P140" s="226"/>
      <c r="Q140" s="226"/>
      <c r="R140" s="226"/>
      <c r="S140" s="226"/>
      <c r="T140" s="226"/>
      <c r="U140" s="226"/>
      <c r="V140" s="226"/>
      <c r="W140" s="226"/>
      <c r="X140" s="226"/>
      <c r="Y140" s="226"/>
      <c r="Z140" s="226"/>
      <c r="AA140" s="226"/>
    </row>
    <row r="141" spans="1:27" customFormat="1" ht="15" customHeight="1" x14ac:dyDescent="0.25">
      <c r="A141" s="270" t="s">
        <v>466</v>
      </c>
      <c r="B141" s="271" t="s">
        <v>490</v>
      </c>
      <c r="C141" s="271" t="s">
        <v>491</v>
      </c>
      <c r="D141" s="272" t="s">
        <v>498</v>
      </c>
      <c r="E141" s="226"/>
      <c r="F141" s="226"/>
      <c r="G141" s="226"/>
      <c r="H141" s="226"/>
      <c r="I141" s="226"/>
      <c r="J141" s="226"/>
      <c r="K141" s="226"/>
      <c r="L141" s="226"/>
      <c r="M141" s="226"/>
      <c r="N141" s="226"/>
      <c r="O141" s="226"/>
      <c r="P141" s="226"/>
      <c r="Q141" s="226"/>
      <c r="R141" s="226"/>
      <c r="S141" s="226"/>
      <c r="T141" s="226"/>
      <c r="U141" s="226"/>
      <c r="V141" s="226"/>
      <c r="W141" s="226"/>
      <c r="X141" s="226"/>
      <c r="Y141" s="226"/>
      <c r="Z141" s="226"/>
      <c r="AA141" s="226"/>
    </row>
    <row r="142" spans="1:27" customFormat="1" ht="15" customHeight="1" x14ac:dyDescent="0.25">
      <c r="A142" s="273" t="s">
        <v>492</v>
      </c>
      <c r="B142" s="274" t="e">
        <f>G136</f>
        <v>#REF!</v>
      </c>
      <c r="C142" s="274" t="e">
        <f>L136</f>
        <v>#REF!</v>
      </c>
      <c r="D142" s="275" t="e">
        <f>Q136</f>
        <v>#REF!</v>
      </c>
      <c r="E142" s="226"/>
      <c r="F142" s="226"/>
      <c r="G142" s="226"/>
      <c r="H142" s="226"/>
      <c r="I142" s="226"/>
      <c r="J142" s="226"/>
      <c r="K142" s="226"/>
      <c r="L142" s="226"/>
      <c r="M142" s="226"/>
      <c r="N142" s="226"/>
      <c r="O142" s="226"/>
      <c r="P142" s="226"/>
      <c r="Q142" s="226"/>
      <c r="R142" s="226"/>
      <c r="S142" s="226"/>
      <c r="T142" s="226"/>
      <c r="U142" s="226"/>
      <c r="V142" s="226"/>
      <c r="W142" s="226"/>
      <c r="X142" s="226"/>
      <c r="Y142" s="226"/>
      <c r="Z142" s="226"/>
      <c r="AA142" s="226"/>
    </row>
    <row r="143" spans="1:27" customFormat="1" ht="15" customHeight="1" x14ac:dyDescent="0.25">
      <c r="A143" s="242" t="s">
        <v>493</v>
      </c>
      <c r="B143" s="276" t="e">
        <f>IF(MIRR(A133:G133,C96,C96)&lt;0,"–",MIRR(A133:G133,C96,C96))</f>
        <v>#REF!</v>
      </c>
      <c r="C143" s="277" t="e">
        <f>IF(MIRR(B133:L133,C96,C96)&lt;0,"–",MIRR(B133:L133,C96,C96))</f>
        <v>#REF!</v>
      </c>
      <c r="D143" s="278" t="e">
        <f>IF(MIRR(B133:Q133,F140,F140)&lt;0,"–",MIRR(B133:Q133,F140,F140))</f>
        <v>#REF!</v>
      </c>
      <c r="E143" s="226"/>
      <c r="F143" s="226"/>
      <c r="G143" s="226"/>
      <c r="H143" s="226"/>
      <c r="I143" s="226"/>
      <c r="J143" s="226"/>
      <c r="K143" s="226"/>
      <c r="L143" s="226"/>
      <c r="M143" s="226"/>
      <c r="N143" s="226"/>
      <c r="O143" s="226"/>
      <c r="P143" s="226"/>
      <c r="Q143" s="226"/>
      <c r="R143" s="226"/>
      <c r="S143" s="226"/>
      <c r="T143" s="226"/>
      <c r="U143" s="226"/>
      <c r="V143" s="226"/>
      <c r="W143" s="226"/>
      <c r="X143" s="226"/>
      <c r="Y143" s="226"/>
      <c r="Z143" s="226"/>
      <c r="AA143" s="226"/>
    </row>
    <row r="144" spans="1:27" customFormat="1" ht="15" customHeight="1" x14ac:dyDescent="0.25">
      <c r="A144" s="242" t="s">
        <v>494</v>
      </c>
      <c r="B144" s="240" t="e">
        <f>IF(MIN(B137:G137)=0,"–",MIN(B137:G137))</f>
        <v>#REF!</v>
      </c>
      <c r="C144" s="240" t="e">
        <f>IF(MIN(B137:L137)=0,"–",MIN(B137:L137))</f>
        <v>#REF!</v>
      </c>
      <c r="D144" s="241" t="e">
        <f>IF(MIN(B137:AA137)=0,"–",MIN(B137:AA137))</f>
        <v>#REF!</v>
      </c>
      <c r="E144" s="226"/>
      <c r="F144" s="226"/>
      <c r="G144" s="226"/>
      <c r="H144" s="226"/>
      <c r="I144" s="226"/>
      <c r="J144" s="226"/>
      <c r="K144" s="226"/>
      <c r="L144" s="226"/>
      <c r="M144" s="226"/>
      <c r="N144" s="226"/>
      <c r="O144" s="226"/>
      <c r="P144" s="226"/>
      <c r="Q144" s="226"/>
      <c r="R144" s="226"/>
      <c r="S144" s="226"/>
      <c r="T144" s="226"/>
      <c r="U144" s="226"/>
      <c r="V144" s="226"/>
      <c r="W144" s="226"/>
      <c r="X144" s="226"/>
      <c r="Y144" s="226"/>
      <c r="Z144" s="226"/>
      <c r="AA144" s="226"/>
    </row>
    <row r="145" spans="1:27" customFormat="1" ht="15" customHeight="1" x14ac:dyDescent="0.25">
      <c r="A145" s="242" t="s">
        <v>495</v>
      </c>
      <c r="B145" s="240" t="e">
        <f>IF(MIN(B138:G138)=0,"–",MIN(B138:G138))</f>
        <v>#REF!</v>
      </c>
      <c r="C145" s="240" t="e">
        <f>IF(MIN(B138:L138)=0,"–",MIN(B138:L138))</f>
        <v>#REF!</v>
      </c>
      <c r="D145" s="241" t="e">
        <f>IF(MIN(B138:AA138)=0,"–",MIN(B138:AA138))</f>
        <v>#REF!</v>
      </c>
      <c r="E145" s="226"/>
      <c r="F145" s="226"/>
      <c r="G145" s="226"/>
      <c r="H145" s="226"/>
      <c r="I145" s="226"/>
      <c r="J145" s="226"/>
      <c r="K145" s="226"/>
      <c r="L145" s="226"/>
      <c r="M145" s="226"/>
      <c r="N145" s="226"/>
      <c r="O145" s="226"/>
      <c r="P145" s="226"/>
      <c r="Q145" s="226"/>
      <c r="R145" s="226"/>
      <c r="S145" s="226"/>
      <c r="T145" s="226"/>
      <c r="U145" s="226"/>
      <c r="V145" s="226"/>
      <c r="W145" s="226"/>
      <c r="X145" s="226"/>
      <c r="Y145" s="226"/>
      <c r="Z145" s="226"/>
      <c r="AA145" s="226"/>
    </row>
    <row r="146" spans="1:27" customFormat="1" ht="15" customHeight="1" x14ac:dyDescent="0.25">
      <c r="A146" s="242" t="s">
        <v>496</v>
      </c>
      <c r="B146" s="240" t="e">
        <f>((SUM(B133:G133)+SUM(B124:G124))/SUM(B124:G124))</f>
        <v>#REF!</v>
      </c>
      <c r="C146" s="240" t="e">
        <f>((SUM(B133:L133)+SUM(B124:L124))/SUM(B124:L124))</f>
        <v>#REF!</v>
      </c>
      <c r="D146" s="241" t="e">
        <f>((SUM(B133:Q133)+SUM(B124:Q124))/SUM(B124:Q124))</f>
        <v>#REF!</v>
      </c>
      <c r="E146" s="226"/>
      <c r="F146" s="226"/>
      <c r="G146" s="226"/>
      <c r="H146" s="226"/>
      <c r="I146" s="226"/>
      <c r="J146" s="226"/>
      <c r="K146" s="226"/>
      <c r="L146" s="226"/>
      <c r="M146" s="226"/>
      <c r="N146" s="226"/>
      <c r="O146" s="226"/>
      <c r="P146" s="226"/>
      <c r="Q146" s="226"/>
      <c r="R146" s="226"/>
      <c r="S146" s="226"/>
      <c r="T146" s="226"/>
      <c r="U146" s="226"/>
      <c r="V146" s="226"/>
      <c r="W146" s="226"/>
      <c r="X146" s="226"/>
      <c r="Y146" s="226"/>
      <c r="Z146" s="226"/>
      <c r="AA146" s="226"/>
    </row>
    <row r="147" spans="1:27" customFormat="1" ht="15" customHeight="1" x14ac:dyDescent="0.25">
      <c r="A147" s="243" t="s">
        <v>497</v>
      </c>
      <c r="B147" s="245" t="e">
        <f>((SUM(B135:G135)+SUM(B127:G127))/SUM(B127:G127))</f>
        <v>#REF!</v>
      </c>
      <c r="C147" s="245" t="e">
        <f>((SUM(B135:L135)+SUM(B127:L127))/SUM(B127:L127))</f>
        <v>#REF!</v>
      </c>
      <c r="D147" s="246" t="e">
        <f>((SUM(B135:Q135)+SUM(B127:Q127))/SUM(B127:Q127))</f>
        <v>#REF!</v>
      </c>
      <c r="E147" s="226"/>
      <c r="F147" s="226"/>
      <c r="G147" s="226"/>
      <c r="H147" s="226"/>
      <c r="I147" s="226"/>
      <c r="J147" s="226"/>
      <c r="K147" s="226"/>
      <c r="L147" s="226"/>
      <c r="M147" s="226"/>
      <c r="N147" s="226"/>
      <c r="O147" s="226"/>
      <c r="P147" s="226"/>
      <c r="Q147" s="226"/>
      <c r="R147" s="226"/>
      <c r="S147" s="226"/>
      <c r="T147" s="226"/>
      <c r="U147" s="226"/>
      <c r="V147" s="226"/>
      <c r="W147" s="226"/>
      <c r="X147" s="226"/>
      <c r="Y147" s="226"/>
      <c r="Z147" s="226"/>
      <c r="AA147" s="226"/>
    </row>
  </sheetData>
  <mergeCells count="36">
    <mergeCell ref="A131:A132"/>
    <mergeCell ref="A140:C140"/>
    <mergeCell ref="A14:C14"/>
    <mergeCell ref="A60:B60"/>
    <mergeCell ref="A61:B61"/>
    <mergeCell ref="A16:M16"/>
    <mergeCell ref="A58:B58"/>
    <mergeCell ref="A36:C36"/>
    <mergeCell ref="A54:E54"/>
    <mergeCell ref="B55:B57"/>
    <mergeCell ref="A56:A57"/>
    <mergeCell ref="A31:C31"/>
    <mergeCell ref="A32:C32"/>
    <mergeCell ref="D32:E32"/>
    <mergeCell ref="B21:B23"/>
    <mergeCell ref="A18:M18"/>
    <mergeCell ref="N18:Z18"/>
    <mergeCell ref="A108:A109"/>
    <mergeCell ref="AA18:AM18"/>
    <mergeCell ref="A122:A123"/>
    <mergeCell ref="AN18:AR18"/>
    <mergeCell ref="A59:B59"/>
    <mergeCell ref="A8:C8"/>
    <mergeCell ref="A11:C11"/>
    <mergeCell ref="A1:M1"/>
    <mergeCell ref="A2:M2"/>
    <mergeCell ref="A3:M3"/>
    <mergeCell ref="A5:M5"/>
    <mergeCell ref="A7:M7"/>
    <mergeCell ref="A13:M13"/>
    <mergeCell ref="A15:M15"/>
    <mergeCell ref="A21:A23"/>
    <mergeCell ref="C21:G21"/>
    <mergeCell ref="A9:M9"/>
    <mergeCell ref="A10:M10"/>
    <mergeCell ref="A12:M12"/>
  </mergeCells>
  <pageMargins left="0.7" right="0.7" top="0.75" bottom="0.75" header="0.3" footer="0.3"/>
  <pageSetup paperSize="9" orientation="portrait" r:id="rId1"/>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AF92"/>
  <sheetViews>
    <sheetView view="pageBreakPreview" topLeftCell="A28" zoomScale="85" zoomScaleNormal="70" zoomScaleSheetLayoutView="85" workbookViewId="0">
      <selection activeCell="A15" sqref="A15:AC15"/>
    </sheetView>
  </sheetViews>
  <sheetFormatPr defaultRowHeight="15.75" x14ac:dyDescent="0.25"/>
  <cols>
    <col min="1" max="1" width="9.140625" style="46"/>
    <col min="2" max="2" width="57.85546875" style="46" customWidth="1"/>
    <col min="3" max="3" width="13" style="46" customWidth="1"/>
    <col min="4" max="4" width="17.85546875" style="46" customWidth="1"/>
    <col min="5" max="5" width="20.42578125" style="46" customWidth="1"/>
    <col min="6" max="6" width="18.7109375" style="46"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6" customWidth="1"/>
    <col min="13" max="13" width="5.28515625" style="46" customWidth="1"/>
    <col min="14" max="14" width="8.5703125" style="46" customWidth="1"/>
    <col min="15" max="15" width="6.140625" style="46" customWidth="1"/>
    <col min="16" max="16" width="6.28515625" style="46" customWidth="1"/>
    <col min="17" max="19" width="6.140625" style="46" customWidth="1"/>
    <col min="20" max="20" width="6.28515625" style="46" customWidth="1"/>
    <col min="21" max="23" width="6.140625" style="46" customWidth="1"/>
    <col min="24" max="24" width="6.28515625" style="46" customWidth="1"/>
    <col min="25" max="27" width="6.140625" style="46" customWidth="1"/>
    <col min="28" max="28" width="13.140625" style="46" customWidth="1"/>
    <col min="29" max="29" width="24.85546875" style="46" customWidth="1"/>
    <col min="30" max="16384" width="9.140625" style="46"/>
  </cols>
  <sheetData>
    <row r="1" spans="1:29" ht="18.75" x14ac:dyDescent="0.25">
      <c r="A1" s="47"/>
      <c r="B1" s="47"/>
      <c r="C1" s="47"/>
      <c r="D1" s="47"/>
      <c r="E1" s="216" t="s">
        <v>443</v>
      </c>
      <c r="F1" s="47"/>
      <c r="L1" s="47"/>
      <c r="M1" s="47"/>
      <c r="AC1" s="29" t="s">
        <v>62</v>
      </c>
    </row>
    <row r="2" spans="1:29" ht="18.75" x14ac:dyDescent="0.3">
      <c r="A2" s="47"/>
      <c r="B2" s="47"/>
      <c r="C2" s="47"/>
      <c r="D2" s="47"/>
      <c r="E2" s="47"/>
      <c r="F2" s="47"/>
      <c r="L2" s="47"/>
      <c r="M2" s="47"/>
      <c r="AC2" s="13" t="s">
        <v>6</v>
      </c>
    </row>
    <row r="3" spans="1:29" ht="18.75" x14ac:dyDescent="0.3">
      <c r="A3" s="47"/>
      <c r="B3" s="47"/>
      <c r="C3" s="47"/>
      <c r="D3" s="47"/>
      <c r="E3" s="47"/>
      <c r="F3" s="47"/>
      <c r="L3" s="47"/>
      <c r="M3" s="47"/>
      <c r="AC3" s="13" t="s">
        <v>61</v>
      </c>
    </row>
    <row r="4" spans="1:29" ht="18.75" customHeight="1" x14ac:dyDescent="0.25">
      <c r="A4" s="422" t="str">
        <f>'6.1. Паспорт сетевой график'!A5:L5</f>
        <v>Год раскрытия информации: 2024 год</v>
      </c>
      <c r="B4" s="422"/>
      <c r="C4" s="422"/>
      <c r="D4" s="422"/>
      <c r="E4" s="422"/>
      <c r="F4" s="422"/>
      <c r="G4" s="422"/>
      <c r="H4" s="422"/>
      <c r="I4" s="422"/>
      <c r="J4" s="422"/>
      <c r="K4" s="422"/>
      <c r="L4" s="422"/>
      <c r="M4" s="422"/>
      <c r="N4" s="422"/>
      <c r="O4" s="422"/>
      <c r="P4" s="422"/>
      <c r="Q4" s="422"/>
      <c r="R4" s="422"/>
      <c r="S4" s="422"/>
      <c r="T4" s="422"/>
      <c r="U4" s="422"/>
      <c r="V4" s="422"/>
      <c r="W4" s="422"/>
      <c r="X4" s="422"/>
      <c r="Y4" s="422"/>
      <c r="Z4" s="422"/>
      <c r="AA4" s="422"/>
      <c r="AB4" s="422"/>
      <c r="AC4" s="422"/>
    </row>
    <row r="5" spans="1:29" ht="18.75" x14ac:dyDescent="0.3">
      <c r="A5" s="47"/>
      <c r="B5" s="47"/>
      <c r="C5" s="47"/>
      <c r="D5" s="47"/>
      <c r="E5" s="47"/>
      <c r="F5" s="47"/>
      <c r="L5" s="47"/>
      <c r="M5" s="47"/>
      <c r="AC5" s="13"/>
    </row>
    <row r="6" spans="1:29" ht="18.75" x14ac:dyDescent="0.25">
      <c r="A6" s="436" t="s">
        <v>5</v>
      </c>
      <c r="B6" s="436"/>
      <c r="C6" s="436"/>
      <c r="D6" s="436"/>
      <c r="E6" s="436"/>
      <c r="F6" s="436"/>
      <c r="G6" s="436"/>
      <c r="H6" s="436"/>
      <c r="I6" s="436"/>
      <c r="J6" s="436"/>
      <c r="K6" s="436"/>
      <c r="L6" s="436"/>
      <c r="M6" s="436"/>
      <c r="N6" s="436"/>
      <c r="O6" s="436"/>
      <c r="P6" s="436"/>
      <c r="Q6" s="436"/>
      <c r="R6" s="436"/>
      <c r="S6" s="436"/>
      <c r="T6" s="436"/>
      <c r="U6" s="436"/>
      <c r="V6" s="436"/>
      <c r="W6" s="436"/>
      <c r="X6" s="436"/>
      <c r="Y6" s="436"/>
      <c r="Z6" s="436"/>
      <c r="AA6" s="436"/>
      <c r="AB6" s="436"/>
      <c r="AC6" s="436"/>
    </row>
    <row r="7" spans="1:29" ht="18.75" x14ac:dyDescent="0.25">
      <c r="A7" s="11"/>
      <c r="B7" s="11"/>
      <c r="C7" s="11"/>
      <c r="D7" s="11"/>
      <c r="E7" s="11"/>
      <c r="F7" s="11"/>
      <c r="G7" s="11"/>
      <c r="H7" s="11"/>
      <c r="I7" s="11"/>
      <c r="J7" s="73"/>
      <c r="K7" s="73"/>
      <c r="L7" s="73"/>
      <c r="M7" s="73"/>
      <c r="N7" s="73"/>
      <c r="O7" s="73"/>
      <c r="P7" s="73"/>
      <c r="Q7" s="73"/>
      <c r="R7" s="73"/>
      <c r="S7" s="73"/>
      <c r="T7" s="73"/>
      <c r="U7" s="73"/>
      <c r="V7" s="73"/>
      <c r="W7" s="73"/>
      <c r="X7" s="73"/>
      <c r="Y7" s="73"/>
      <c r="Z7" s="73"/>
      <c r="AA7" s="73"/>
      <c r="AB7" s="73"/>
      <c r="AC7" s="73"/>
    </row>
    <row r="8" spans="1:29" x14ac:dyDescent="0.25">
      <c r="A8" s="476" t="str">
        <f>'6.1. Паспорт сетевой график'!A9:L9</f>
        <v>ООО "Газпром энерго" (Центральный филиал)</v>
      </c>
      <c r="B8" s="477"/>
      <c r="C8" s="477"/>
      <c r="D8" s="477"/>
      <c r="E8" s="477"/>
      <c r="F8" s="477"/>
      <c r="G8" s="477"/>
      <c r="H8" s="477"/>
      <c r="I8" s="477"/>
      <c r="J8" s="477"/>
      <c r="K8" s="477"/>
      <c r="L8" s="477"/>
      <c r="M8" s="477"/>
      <c r="N8" s="477"/>
      <c r="O8" s="477"/>
      <c r="P8" s="477"/>
      <c r="Q8" s="477"/>
      <c r="R8" s="477"/>
      <c r="S8" s="477"/>
      <c r="T8" s="477"/>
      <c r="U8" s="477"/>
      <c r="V8" s="477"/>
      <c r="W8" s="477"/>
      <c r="X8" s="477"/>
      <c r="Y8" s="477"/>
      <c r="Z8" s="477"/>
      <c r="AA8" s="477"/>
      <c r="AB8" s="477"/>
      <c r="AC8" s="477"/>
    </row>
    <row r="9" spans="1:29" ht="18.75" customHeight="1" x14ac:dyDescent="0.25">
      <c r="A9" s="432" t="s">
        <v>4</v>
      </c>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432"/>
      <c r="AB9" s="432"/>
      <c r="AC9" s="432"/>
    </row>
    <row r="10" spans="1:29" ht="18.75" x14ac:dyDescent="0.25">
      <c r="A10" s="11"/>
      <c r="B10" s="11"/>
      <c r="C10" s="11"/>
      <c r="D10" s="11"/>
      <c r="E10" s="11"/>
      <c r="F10" s="11"/>
      <c r="G10" s="11"/>
      <c r="H10" s="11"/>
      <c r="I10" s="11"/>
      <c r="J10" s="73"/>
      <c r="K10" s="73"/>
      <c r="L10" s="73"/>
      <c r="M10" s="73"/>
      <c r="N10" s="73"/>
      <c r="O10" s="73"/>
      <c r="P10" s="73"/>
      <c r="Q10" s="73"/>
      <c r="R10" s="73"/>
      <c r="S10" s="73"/>
      <c r="T10" s="73"/>
      <c r="U10" s="73"/>
      <c r="V10" s="73"/>
      <c r="W10" s="73"/>
      <c r="X10" s="73"/>
      <c r="Y10" s="73"/>
      <c r="Z10" s="73"/>
      <c r="AA10" s="73"/>
      <c r="AB10" s="73"/>
      <c r="AC10" s="73"/>
    </row>
    <row r="11" spans="1:29" x14ac:dyDescent="0.25">
      <c r="A11" s="476" t="str">
        <f>'6.1. Паспорт сетевой график'!A12:L12</f>
        <v>O_ОНМ25/1</v>
      </c>
      <c r="B11" s="477"/>
      <c r="C11" s="477"/>
      <c r="D11" s="477"/>
      <c r="E11" s="477"/>
      <c r="F11" s="477"/>
      <c r="G11" s="477"/>
      <c r="H11" s="477"/>
      <c r="I11" s="477"/>
      <c r="J11" s="477"/>
      <c r="K11" s="477"/>
      <c r="L11" s="477"/>
      <c r="M11" s="477"/>
      <c r="N11" s="477"/>
      <c r="O11" s="477"/>
      <c r="P11" s="477"/>
      <c r="Q11" s="477"/>
      <c r="R11" s="477"/>
      <c r="S11" s="477"/>
      <c r="T11" s="477"/>
      <c r="U11" s="477"/>
      <c r="V11" s="477"/>
      <c r="W11" s="477"/>
      <c r="X11" s="477"/>
      <c r="Y11" s="477"/>
      <c r="Z11" s="477"/>
      <c r="AA11" s="477"/>
      <c r="AB11" s="477"/>
      <c r="AC11" s="477"/>
    </row>
    <row r="12" spans="1:29" x14ac:dyDescent="0.25">
      <c r="A12" s="432" t="s">
        <v>3</v>
      </c>
      <c r="B12" s="432"/>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432"/>
      <c r="AB12" s="432"/>
      <c r="AC12" s="432"/>
    </row>
    <row r="13" spans="1:29" ht="16.5" customHeight="1" x14ac:dyDescent="0.3">
      <c r="A13" s="9"/>
      <c r="B13" s="9"/>
      <c r="C13" s="9"/>
      <c r="D13" s="9"/>
      <c r="E13" s="9"/>
      <c r="F13" s="9"/>
      <c r="G13" s="9"/>
      <c r="H13" s="9"/>
      <c r="I13" s="9"/>
      <c r="J13" s="72"/>
      <c r="K13" s="72"/>
      <c r="L13" s="72"/>
      <c r="M13" s="72"/>
      <c r="N13" s="72"/>
      <c r="O13" s="72"/>
      <c r="P13" s="72"/>
      <c r="Q13" s="72"/>
      <c r="R13" s="72"/>
      <c r="S13" s="72"/>
      <c r="T13" s="72"/>
      <c r="U13" s="72"/>
      <c r="V13" s="72"/>
      <c r="W13" s="72"/>
      <c r="X13" s="72"/>
      <c r="Y13" s="72"/>
      <c r="Z13" s="72"/>
      <c r="AA13" s="72"/>
      <c r="AB13" s="72"/>
      <c r="AC13" s="72"/>
    </row>
    <row r="14" spans="1:29" x14ac:dyDescent="0.25">
      <c r="A14" s="476" t="str">
        <f>'6.1. Паспорт сетевой график'!A15:L15</f>
        <v>Покупка генератора поискового ГП-500К (с кейсом) Ангстрем 1 шт.</v>
      </c>
      <c r="B14" s="477"/>
      <c r="C14" s="477"/>
      <c r="D14" s="477"/>
      <c r="E14" s="477"/>
      <c r="F14" s="477"/>
      <c r="G14" s="477"/>
      <c r="H14" s="477"/>
      <c r="I14" s="477"/>
      <c r="J14" s="477"/>
      <c r="K14" s="477"/>
      <c r="L14" s="477"/>
      <c r="M14" s="477"/>
      <c r="N14" s="477"/>
      <c r="O14" s="477"/>
      <c r="P14" s="477"/>
      <c r="Q14" s="477"/>
      <c r="R14" s="477"/>
      <c r="S14" s="477"/>
      <c r="T14" s="477"/>
      <c r="U14" s="477"/>
      <c r="V14" s="477"/>
      <c r="W14" s="477"/>
      <c r="X14" s="477"/>
      <c r="Y14" s="477"/>
      <c r="Z14" s="477"/>
      <c r="AA14" s="477"/>
      <c r="AB14" s="477"/>
      <c r="AC14" s="477"/>
    </row>
    <row r="15" spans="1:29" ht="15.75" customHeight="1" x14ac:dyDescent="0.25">
      <c r="A15" s="432" t="s">
        <v>2</v>
      </c>
      <c r="B15" s="432"/>
      <c r="C15" s="432"/>
      <c r="D15" s="432"/>
      <c r="E15" s="432"/>
      <c r="F15" s="432"/>
      <c r="G15" s="432"/>
      <c r="H15" s="432"/>
      <c r="I15" s="432"/>
      <c r="J15" s="432"/>
      <c r="K15" s="432"/>
      <c r="L15" s="432"/>
      <c r="M15" s="432"/>
      <c r="N15" s="432"/>
      <c r="O15" s="432"/>
      <c r="P15" s="432"/>
      <c r="Q15" s="432"/>
      <c r="R15" s="432"/>
      <c r="S15" s="432"/>
      <c r="T15" s="432"/>
      <c r="U15" s="432"/>
      <c r="V15" s="432"/>
      <c r="W15" s="432"/>
      <c r="X15" s="432"/>
      <c r="Y15" s="432"/>
      <c r="Z15" s="432"/>
      <c r="AA15" s="432"/>
      <c r="AB15" s="432"/>
      <c r="AC15" s="432"/>
    </row>
    <row r="16" spans="1:29" x14ac:dyDescent="0.25">
      <c r="A16" s="583"/>
      <c r="B16" s="583"/>
      <c r="C16" s="583"/>
      <c r="D16" s="583"/>
      <c r="E16" s="583"/>
      <c r="F16" s="583"/>
      <c r="G16" s="583"/>
      <c r="H16" s="583"/>
      <c r="I16" s="583"/>
      <c r="J16" s="583"/>
      <c r="K16" s="583"/>
      <c r="L16" s="583"/>
      <c r="M16" s="583"/>
      <c r="N16" s="583"/>
      <c r="O16" s="583"/>
      <c r="P16" s="583"/>
      <c r="Q16" s="583"/>
      <c r="R16" s="583"/>
      <c r="S16" s="583"/>
      <c r="T16" s="583"/>
      <c r="U16" s="583"/>
      <c r="V16" s="583"/>
      <c r="W16" s="583"/>
      <c r="X16" s="583"/>
      <c r="Y16" s="583"/>
      <c r="Z16" s="583"/>
      <c r="AA16" s="583"/>
      <c r="AB16" s="583"/>
      <c r="AC16" s="583"/>
    </row>
    <row r="17" spans="1:32" x14ac:dyDescent="0.25">
      <c r="A17" s="47"/>
      <c r="L17" s="47"/>
      <c r="M17" s="47"/>
      <c r="N17" s="47"/>
      <c r="O17" s="47"/>
      <c r="P17" s="47"/>
      <c r="Q17" s="47"/>
      <c r="R17" s="47"/>
      <c r="S17" s="47"/>
      <c r="T17" s="47"/>
      <c r="U17" s="47"/>
      <c r="V17" s="47"/>
      <c r="W17" s="47"/>
      <c r="X17" s="47"/>
      <c r="Y17" s="47"/>
      <c r="Z17" s="47"/>
      <c r="AA17" s="47"/>
      <c r="AB17" s="47"/>
    </row>
    <row r="18" spans="1:32" x14ac:dyDescent="0.25">
      <c r="A18" s="584" t="s">
        <v>360</v>
      </c>
      <c r="B18" s="584"/>
      <c r="C18" s="584"/>
      <c r="D18" s="584"/>
      <c r="E18" s="584"/>
      <c r="F18" s="584"/>
      <c r="G18" s="584"/>
      <c r="H18" s="584"/>
      <c r="I18" s="584"/>
      <c r="J18" s="584"/>
      <c r="K18" s="584"/>
      <c r="L18" s="584"/>
      <c r="M18" s="584"/>
      <c r="N18" s="584"/>
      <c r="O18" s="584"/>
      <c r="P18" s="584"/>
      <c r="Q18" s="584"/>
      <c r="R18" s="584"/>
      <c r="S18" s="584"/>
      <c r="T18" s="584"/>
      <c r="U18" s="584"/>
      <c r="V18" s="584"/>
      <c r="W18" s="584"/>
      <c r="X18" s="584"/>
      <c r="Y18" s="584"/>
      <c r="Z18" s="584"/>
      <c r="AA18" s="584"/>
      <c r="AB18" s="584"/>
      <c r="AC18" s="584"/>
    </row>
    <row r="19" spans="1:32" x14ac:dyDescent="0.25">
      <c r="A19" s="47"/>
      <c r="B19" s="47"/>
      <c r="C19" s="47"/>
      <c r="D19" s="47"/>
      <c r="E19" s="47"/>
      <c r="F19" s="47"/>
      <c r="L19" s="47"/>
      <c r="M19" s="47"/>
      <c r="N19" s="47"/>
      <c r="O19" s="47"/>
      <c r="P19" s="47"/>
      <c r="Q19" s="47"/>
      <c r="R19" s="47"/>
      <c r="S19" s="47"/>
      <c r="T19" s="47"/>
      <c r="U19" s="47"/>
      <c r="V19" s="47"/>
      <c r="W19" s="47"/>
      <c r="X19" s="47"/>
      <c r="Y19" s="47"/>
      <c r="Z19" s="47"/>
      <c r="AA19" s="47"/>
      <c r="AB19" s="47"/>
    </row>
    <row r="20" spans="1:32" ht="33" customHeight="1" x14ac:dyDescent="0.25">
      <c r="A20" s="645" t="s">
        <v>182</v>
      </c>
      <c r="B20" s="645" t="s">
        <v>181</v>
      </c>
      <c r="C20" s="564" t="s">
        <v>180</v>
      </c>
      <c r="D20" s="564"/>
      <c r="E20" s="648" t="s">
        <v>179</v>
      </c>
      <c r="F20" s="648"/>
      <c r="G20" s="645" t="s">
        <v>439</v>
      </c>
      <c r="H20" s="643" t="s">
        <v>440</v>
      </c>
      <c r="I20" s="644"/>
      <c r="J20" s="644"/>
      <c r="K20" s="644"/>
      <c r="L20" s="643" t="s">
        <v>441</v>
      </c>
      <c r="M20" s="644"/>
      <c r="N20" s="644"/>
      <c r="O20" s="644"/>
      <c r="P20" s="643" t="s">
        <v>442</v>
      </c>
      <c r="Q20" s="644"/>
      <c r="R20" s="644"/>
      <c r="S20" s="644"/>
      <c r="T20" s="643" t="s">
        <v>460</v>
      </c>
      <c r="U20" s="644"/>
      <c r="V20" s="644"/>
      <c r="W20" s="644"/>
      <c r="X20" s="643" t="s">
        <v>461</v>
      </c>
      <c r="Y20" s="644"/>
      <c r="Z20" s="644"/>
      <c r="AA20" s="644"/>
      <c r="AB20" s="649" t="s">
        <v>178</v>
      </c>
      <c r="AC20" s="650"/>
      <c r="AD20" s="71"/>
      <c r="AE20" s="71"/>
      <c r="AF20" s="71"/>
    </row>
    <row r="21" spans="1:32" ht="99.75" customHeight="1" x14ac:dyDescent="0.25">
      <c r="A21" s="646"/>
      <c r="B21" s="646"/>
      <c r="C21" s="564"/>
      <c r="D21" s="564"/>
      <c r="E21" s="648"/>
      <c r="F21" s="648"/>
      <c r="G21" s="646"/>
      <c r="H21" s="564" t="s">
        <v>0</v>
      </c>
      <c r="I21" s="564"/>
      <c r="J21" s="564" t="s">
        <v>177</v>
      </c>
      <c r="K21" s="564"/>
      <c r="L21" s="564" t="s">
        <v>0</v>
      </c>
      <c r="M21" s="564"/>
      <c r="N21" s="564" t="s">
        <v>177</v>
      </c>
      <c r="O21" s="564"/>
      <c r="P21" s="564" t="s">
        <v>0</v>
      </c>
      <c r="Q21" s="564"/>
      <c r="R21" s="564" t="s">
        <v>177</v>
      </c>
      <c r="S21" s="564"/>
      <c r="T21" s="564" t="s">
        <v>0</v>
      </c>
      <c r="U21" s="564"/>
      <c r="V21" s="564" t="s">
        <v>177</v>
      </c>
      <c r="W21" s="564"/>
      <c r="X21" s="564" t="s">
        <v>0</v>
      </c>
      <c r="Y21" s="564"/>
      <c r="Z21" s="564" t="s">
        <v>177</v>
      </c>
      <c r="AA21" s="564"/>
      <c r="AB21" s="651"/>
      <c r="AC21" s="652"/>
    </row>
    <row r="22" spans="1:32" ht="89.25" customHeight="1" x14ac:dyDescent="0.25">
      <c r="A22" s="647"/>
      <c r="B22" s="647"/>
      <c r="C22" s="68" t="s">
        <v>0</v>
      </c>
      <c r="D22" s="68" t="s">
        <v>173</v>
      </c>
      <c r="E22" s="70" t="s">
        <v>176</v>
      </c>
      <c r="F22" s="70" t="s">
        <v>175</v>
      </c>
      <c r="G22" s="647"/>
      <c r="H22" s="69" t="s">
        <v>347</v>
      </c>
      <c r="I22" s="69" t="s">
        <v>348</v>
      </c>
      <c r="J22" s="69" t="s">
        <v>347</v>
      </c>
      <c r="K22" s="69" t="s">
        <v>348</v>
      </c>
      <c r="L22" s="69" t="s">
        <v>347</v>
      </c>
      <c r="M22" s="69" t="s">
        <v>348</v>
      </c>
      <c r="N22" s="69" t="s">
        <v>347</v>
      </c>
      <c r="O22" s="69" t="s">
        <v>348</v>
      </c>
      <c r="P22" s="69" t="s">
        <v>347</v>
      </c>
      <c r="Q22" s="69" t="s">
        <v>348</v>
      </c>
      <c r="R22" s="69" t="s">
        <v>347</v>
      </c>
      <c r="S22" s="69" t="s">
        <v>348</v>
      </c>
      <c r="T22" s="69" t="s">
        <v>347</v>
      </c>
      <c r="U22" s="69" t="s">
        <v>348</v>
      </c>
      <c r="V22" s="69" t="s">
        <v>347</v>
      </c>
      <c r="W22" s="69" t="s">
        <v>348</v>
      </c>
      <c r="X22" s="69" t="s">
        <v>347</v>
      </c>
      <c r="Y22" s="69" t="s">
        <v>348</v>
      </c>
      <c r="Z22" s="69" t="s">
        <v>347</v>
      </c>
      <c r="AA22" s="69" t="s">
        <v>348</v>
      </c>
      <c r="AB22" s="68" t="s">
        <v>174</v>
      </c>
      <c r="AC22" s="68" t="s">
        <v>173</v>
      </c>
    </row>
    <row r="23" spans="1:32" ht="19.5" customHeight="1" x14ac:dyDescent="0.25">
      <c r="A23" s="60">
        <v>1</v>
      </c>
      <c r="B23" s="60">
        <v>2</v>
      </c>
      <c r="C23" s="60">
        <v>3</v>
      </c>
      <c r="D23" s="60">
        <v>4</v>
      </c>
      <c r="E23" s="60">
        <v>5</v>
      </c>
      <c r="F23" s="60">
        <v>6</v>
      </c>
      <c r="G23" s="126">
        <v>7</v>
      </c>
      <c r="H23" s="126">
        <v>8</v>
      </c>
      <c r="I23" s="126">
        <v>9</v>
      </c>
      <c r="J23" s="126">
        <v>10</v>
      </c>
      <c r="K23" s="126">
        <v>11</v>
      </c>
      <c r="L23" s="126">
        <v>12</v>
      </c>
      <c r="M23" s="126">
        <v>13</v>
      </c>
      <c r="N23" s="126">
        <v>14</v>
      </c>
      <c r="O23" s="126">
        <v>15</v>
      </c>
      <c r="P23" s="126">
        <v>16</v>
      </c>
      <c r="Q23" s="126">
        <v>17</v>
      </c>
      <c r="R23" s="126">
        <v>18</v>
      </c>
      <c r="S23" s="126">
        <v>19</v>
      </c>
      <c r="T23" s="217">
        <v>16</v>
      </c>
      <c r="U23" s="217">
        <v>17</v>
      </c>
      <c r="V23" s="217">
        <v>18</v>
      </c>
      <c r="W23" s="217">
        <v>19</v>
      </c>
      <c r="X23" s="217">
        <v>16</v>
      </c>
      <c r="Y23" s="217">
        <v>17</v>
      </c>
      <c r="Z23" s="217">
        <v>18</v>
      </c>
      <c r="AA23" s="217">
        <v>19</v>
      </c>
      <c r="AB23" s="126">
        <v>20</v>
      </c>
      <c r="AC23" s="126">
        <v>21</v>
      </c>
    </row>
    <row r="24" spans="1:32" ht="47.25" customHeight="1" x14ac:dyDescent="0.25">
      <c r="A24" s="65">
        <v>1</v>
      </c>
      <c r="B24" s="64" t="s">
        <v>172</v>
      </c>
      <c r="C24" s="64"/>
      <c r="D24" s="60"/>
      <c r="E24" s="58"/>
      <c r="F24" s="58"/>
      <c r="G24" s="67"/>
      <c r="H24" s="67"/>
      <c r="I24" s="67"/>
      <c r="J24" s="67"/>
      <c r="K24" s="67"/>
      <c r="L24" s="67"/>
      <c r="M24" s="67"/>
      <c r="N24" s="67"/>
      <c r="O24" s="67"/>
      <c r="P24" s="67"/>
      <c r="Q24" s="67"/>
      <c r="R24" s="67"/>
      <c r="S24" s="67"/>
      <c r="T24" s="67"/>
      <c r="U24" s="67"/>
      <c r="V24" s="67"/>
      <c r="W24" s="67"/>
      <c r="X24" s="67"/>
      <c r="Y24" s="67"/>
      <c r="Z24" s="67"/>
      <c r="AA24" s="67"/>
      <c r="AB24" s="67"/>
      <c r="AC24" s="58"/>
    </row>
    <row r="25" spans="1:32" ht="24" customHeight="1" x14ac:dyDescent="0.25">
      <c r="A25" s="62" t="s">
        <v>171</v>
      </c>
      <c r="B25" s="34" t="s">
        <v>170</v>
      </c>
      <c r="C25" s="64"/>
      <c r="D25" s="60"/>
      <c r="E25" s="58"/>
      <c r="F25" s="58"/>
      <c r="G25" s="67"/>
      <c r="H25" s="67"/>
      <c r="I25" s="67"/>
      <c r="J25" s="67"/>
      <c r="K25" s="67"/>
      <c r="L25" s="67"/>
      <c r="M25" s="67"/>
      <c r="N25" s="67"/>
      <c r="O25" s="67"/>
      <c r="P25" s="67"/>
      <c r="Q25" s="67"/>
      <c r="R25" s="67"/>
      <c r="S25" s="67"/>
      <c r="T25" s="67"/>
      <c r="U25" s="67"/>
      <c r="V25" s="67"/>
      <c r="W25" s="67"/>
      <c r="X25" s="67"/>
      <c r="Y25" s="67"/>
      <c r="Z25" s="67"/>
      <c r="AA25" s="67"/>
      <c r="AB25" s="67"/>
      <c r="AC25" s="58"/>
    </row>
    <row r="26" spans="1:32" x14ac:dyDescent="0.25">
      <c r="A26" s="62" t="s">
        <v>169</v>
      </c>
      <c r="B26" s="34" t="s">
        <v>168</v>
      </c>
      <c r="C26" s="34"/>
      <c r="D26" s="59"/>
      <c r="E26" s="59"/>
      <c r="F26" s="59"/>
      <c r="G26" s="60"/>
      <c r="H26" s="60"/>
      <c r="I26" s="60"/>
      <c r="J26" s="60"/>
      <c r="K26" s="60"/>
      <c r="L26" s="60"/>
      <c r="M26" s="60"/>
      <c r="N26" s="60"/>
      <c r="O26" s="59"/>
      <c r="P26" s="59"/>
      <c r="Q26" s="59"/>
      <c r="R26" s="59"/>
      <c r="S26" s="59"/>
      <c r="T26" s="59"/>
      <c r="U26" s="59"/>
      <c r="V26" s="59"/>
      <c r="W26" s="59"/>
      <c r="X26" s="59"/>
      <c r="Y26" s="59"/>
      <c r="Z26" s="59"/>
      <c r="AA26" s="59"/>
      <c r="AB26" s="59"/>
      <c r="AC26" s="58"/>
    </row>
    <row r="27" spans="1:32" ht="31.5" x14ac:dyDescent="0.25">
      <c r="A27" s="62" t="s">
        <v>167</v>
      </c>
      <c r="B27" s="34" t="s">
        <v>315</v>
      </c>
      <c r="C27" s="212" t="e">
        <f>H27+L27+P27</f>
        <v>#REF!</v>
      </c>
      <c r="D27" s="213"/>
      <c r="E27" s="213"/>
      <c r="F27" s="213"/>
      <c r="G27" s="212"/>
      <c r="H27" s="212">
        <f>('Анализ эконом эффективности'!F51+'Анализ эконом эффективности'!F44)/1000</f>
        <v>0</v>
      </c>
      <c r="I27" s="212"/>
      <c r="J27" s="212"/>
      <c r="K27" s="212"/>
      <c r="L27" s="212" t="e">
        <f>('Анализ эконом эффективности'!G44+'Анализ эконом эффективности'!G51+'Анализ эконом эффективности'!B29)/1000</f>
        <v>#REF!</v>
      </c>
      <c r="M27" s="212"/>
      <c r="N27" s="212"/>
      <c r="O27" s="213"/>
      <c r="P27" s="213"/>
      <c r="Q27" s="213"/>
      <c r="R27" s="213"/>
      <c r="S27" s="213"/>
      <c r="T27" s="213"/>
      <c r="U27" s="213"/>
      <c r="V27" s="213"/>
      <c r="W27" s="213"/>
      <c r="X27" s="213"/>
      <c r="Y27" s="213"/>
      <c r="Z27" s="213"/>
      <c r="AA27" s="213"/>
      <c r="AB27" s="213" t="e">
        <f>C27</f>
        <v>#REF!</v>
      </c>
      <c r="AC27" s="214"/>
    </row>
    <row r="28" spans="1:32" x14ac:dyDescent="0.25">
      <c r="A28" s="62" t="s">
        <v>166</v>
      </c>
      <c r="B28" s="34" t="s">
        <v>165</v>
      </c>
      <c r="C28" s="34"/>
      <c r="D28" s="59"/>
      <c r="E28" s="59"/>
      <c r="F28" s="59"/>
      <c r="G28" s="34"/>
      <c r="H28" s="34"/>
      <c r="I28" s="34"/>
      <c r="J28" s="34"/>
      <c r="K28" s="34"/>
      <c r="L28" s="34"/>
      <c r="M28" s="34"/>
      <c r="N28" s="34"/>
      <c r="O28" s="59"/>
      <c r="P28" s="59"/>
      <c r="Q28" s="59"/>
      <c r="R28" s="59"/>
      <c r="S28" s="59"/>
      <c r="T28" s="59"/>
      <c r="U28" s="59"/>
      <c r="V28" s="59"/>
      <c r="W28" s="59"/>
      <c r="X28" s="59"/>
      <c r="Y28" s="59"/>
      <c r="Z28" s="59"/>
      <c r="AA28" s="59"/>
      <c r="AB28" s="59"/>
      <c r="AC28" s="58"/>
    </row>
    <row r="29" spans="1:32" x14ac:dyDescent="0.25">
      <c r="A29" s="62" t="s">
        <v>164</v>
      </c>
      <c r="B29" s="66" t="s">
        <v>163</v>
      </c>
      <c r="C29" s="34"/>
      <c r="D29" s="59"/>
      <c r="E29" s="59"/>
      <c r="F29" s="59"/>
      <c r="G29" s="34"/>
      <c r="H29" s="34"/>
      <c r="I29" s="34"/>
      <c r="J29" s="34"/>
      <c r="K29" s="34"/>
      <c r="L29" s="34"/>
      <c r="M29" s="34"/>
      <c r="N29" s="34"/>
      <c r="O29" s="59"/>
      <c r="P29" s="59"/>
      <c r="Q29" s="59"/>
      <c r="R29" s="59"/>
      <c r="S29" s="59"/>
      <c r="T29" s="59"/>
      <c r="U29" s="59"/>
      <c r="V29" s="59"/>
      <c r="W29" s="59"/>
      <c r="X29" s="59"/>
      <c r="Y29" s="59"/>
      <c r="Z29" s="59"/>
      <c r="AA29" s="59"/>
      <c r="AB29" s="59"/>
      <c r="AC29" s="58"/>
    </row>
    <row r="30" spans="1:32" ht="47.25" x14ac:dyDescent="0.25">
      <c r="A30" s="65" t="s">
        <v>57</v>
      </c>
      <c r="B30" s="64" t="s">
        <v>162</v>
      </c>
      <c r="C30" s="64"/>
      <c r="D30" s="60"/>
      <c r="E30" s="60"/>
      <c r="F30" s="60"/>
      <c r="G30" s="34"/>
      <c r="H30" s="34"/>
      <c r="I30" s="34"/>
      <c r="J30" s="34"/>
      <c r="K30" s="34"/>
      <c r="L30" s="34"/>
      <c r="M30" s="34"/>
      <c r="N30" s="34"/>
      <c r="O30" s="59"/>
      <c r="P30" s="59"/>
      <c r="Q30" s="59"/>
      <c r="R30" s="59"/>
      <c r="S30" s="59"/>
      <c r="T30" s="59"/>
      <c r="U30" s="59"/>
      <c r="V30" s="59"/>
      <c r="W30" s="59"/>
      <c r="X30" s="59"/>
      <c r="Y30" s="59"/>
      <c r="Z30" s="59"/>
      <c r="AA30" s="59"/>
      <c r="AB30" s="59"/>
      <c r="AC30" s="58"/>
    </row>
    <row r="31" spans="1:32" x14ac:dyDescent="0.25">
      <c r="A31" s="65" t="s">
        <v>161</v>
      </c>
      <c r="B31" s="34" t="s">
        <v>160</v>
      </c>
      <c r="C31" s="64"/>
      <c r="D31" s="60"/>
      <c r="E31" s="60"/>
      <c r="F31" s="60"/>
      <c r="G31" s="34"/>
      <c r="H31" s="34"/>
      <c r="I31" s="34"/>
      <c r="J31" s="34"/>
      <c r="K31" s="34"/>
      <c r="L31" s="34"/>
      <c r="M31" s="34"/>
      <c r="N31" s="34"/>
      <c r="O31" s="59"/>
      <c r="P31" s="59"/>
      <c r="Q31" s="59"/>
      <c r="R31" s="59"/>
      <c r="S31" s="59"/>
      <c r="T31" s="59"/>
      <c r="U31" s="59"/>
      <c r="V31" s="59"/>
      <c r="W31" s="59"/>
      <c r="X31" s="59"/>
      <c r="Y31" s="59"/>
      <c r="Z31" s="59"/>
      <c r="AA31" s="59"/>
      <c r="AB31" s="59"/>
      <c r="AC31" s="58"/>
    </row>
    <row r="32" spans="1:32" ht="31.5" x14ac:dyDescent="0.25">
      <c r="A32" s="65" t="s">
        <v>159</v>
      </c>
      <c r="B32" s="34" t="s">
        <v>158</v>
      </c>
      <c r="C32" s="64"/>
      <c r="D32" s="60"/>
      <c r="E32" s="60"/>
      <c r="F32" s="60"/>
      <c r="G32" s="34"/>
      <c r="H32" s="34"/>
      <c r="I32" s="34"/>
      <c r="J32" s="34"/>
      <c r="K32" s="34"/>
      <c r="L32" s="34"/>
      <c r="M32" s="34"/>
      <c r="N32" s="34"/>
      <c r="O32" s="59"/>
      <c r="P32" s="59"/>
      <c r="Q32" s="59"/>
      <c r="R32" s="59"/>
      <c r="S32" s="59"/>
      <c r="T32" s="59"/>
      <c r="U32" s="59"/>
      <c r="V32" s="59"/>
      <c r="W32" s="59"/>
      <c r="X32" s="59"/>
      <c r="Y32" s="59"/>
      <c r="Z32" s="59"/>
      <c r="AA32" s="59"/>
      <c r="AB32" s="59"/>
      <c r="AC32" s="58"/>
    </row>
    <row r="33" spans="1:29" x14ac:dyDescent="0.25">
      <c r="A33" s="65" t="s">
        <v>157</v>
      </c>
      <c r="B33" s="34" t="s">
        <v>156</v>
      </c>
      <c r="C33" s="64"/>
      <c r="D33" s="60"/>
      <c r="E33" s="60"/>
      <c r="F33" s="60"/>
      <c r="G33" s="34"/>
      <c r="H33" s="34"/>
      <c r="I33" s="34"/>
      <c r="J33" s="34"/>
      <c r="K33" s="34"/>
      <c r="L33" s="34"/>
      <c r="M33" s="34"/>
      <c r="N33" s="34"/>
      <c r="O33" s="59"/>
      <c r="P33" s="59"/>
      <c r="Q33" s="59"/>
      <c r="R33" s="59"/>
      <c r="S33" s="59"/>
      <c r="T33" s="59"/>
      <c r="U33" s="59"/>
      <c r="V33" s="59"/>
      <c r="W33" s="59"/>
      <c r="X33" s="59"/>
      <c r="Y33" s="59"/>
      <c r="Z33" s="59"/>
      <c r="AA33" s="59"/>
      <c r="AB33" s="59"/>
      <c r="AC33" s="58"/>
    </row>
    <row r="34" spans="1:29" x14ac:dyDescent="0.25">
      <c r="A34" s="65" t="s">
        <v>155</v>
      </c>
      <c r="B34" s="34" t="s">
        <v>154</v>
      </c>
      <c r="C34" s="64"/>
      <c r="D34" s="60"/>
      <c r="E34" s="60"/>
      <c r="F34" s="60"/>
      <c r="G34" s="34"/>
      <c r="H34" s="34"/>
      <c r="I34" s="34"/>
      <c r="J34" s="34"/>
      <c r="K34" s="34"/>
      <c r="L34" s="34"/>
      <c r="M34" s="34"/>
      <c r="N34" s="34"/>
      <c r="O34" s="59"/>
      <c r="P34" s="59"/>
      <c r="Q34" s="59"/>
      <c r="R34" s="59"/>
      <c r="S34" s="59"/>
      <c r="T34" s="59"/>
      <c r="U34" s="59"/>
      <c r="V34" s="59"/>
      <c r="W34" s="59"/>
      <c r="X34" s="59"/>
      <c r="Y34" s="59"/>
      <c r="Z34" s="59"/>
      <c r="AA34" s="59"/>
      <c r="AB34" s="59"/>
      <c r="AC34" s="58"/>
    </row>
    <row r="35" spans="1:29" ht="31.5" x14ac:dyDescent="0.25">
      <c r="A35" s="65" t="s">
        <v>56</v>
      </c>
      <c r="B35" s="64" t="s">
        <v>153</v>
      </c>
      <c r="C35" s="34" t="s">
        <v>437</v>
      </c>
      <c r="D35" s="34" t="s">
        <v>437</v>
      </c>
      <c r="E35" s="34" t="s">
        <v>437</v>
      </c>
      <c r="F35" s="34" t="s">
        <v>437</v>
      </c>
      <c r="G35" s="34" t="s">
        <v>437</v>
      </c>
      <c r="H35" s="34" t="s">
        <v>437</v>
      </c>
      <c r="I35" s="34" t="s">
        <v>437</v>
      </c>
      <c r="J35" s="34" t="s">
        <v>437</v>
      </c>
      <c r="K35" s="34" t="s">
        <v>437</v>
      </c>
      <c r="L35" s="34" t="s">
        <v>437</v>
      </c>
      <c r="M35" s="34" t="s">
        <v>437</v>
      </c>
      <c r="N35" s="34" t="s">
        <v>437</v>
      </c>
      <c r="O35" s="34" t="s">
        <v>437</v>
      </c>
      <c r="P35" s="34" t="s">
        <v>437</v>
      </c>
      <c r="Q35" s="34" t="s">
        <v>437</v>
      </c>
      <c r="R35" s="34" t="s">
        <v>437</v>
      </c>
      <c r="S35" s="34" t="s">
        <v>437</v>
      </c>
      <c r="T35" s="34" t="s">
        <v>437</v>
      </c>
      <c r="U35" s="34" t="s">
        <v>437</v>
      </c>
      <c r="V35" s="34" t="s">
        <v>437</v>
      </c>
      <c r="W35" s="34" t="s">
        <v>437</v>
      </c>
      <c r="X35" s="34" t="s">
        <v>437</v>
      </c>
      <c r="Y35" s="34" t="s">
        <v>437</v>
      </c>
      <c r="Z35" s="34" t="s">
        <v>437</v>
      </c>
      <c r="AA35" s="34" t="s">
        <v>437</v>
      </c>
      <c r="AB35" s="34" t="s">
        <v>437</v>
      </c>
      <c r="AC35" s="34" t="s">
        <v>437</v>
      </c>
    </row>
    <row r="36" spans="1:29" ht="31.5" x14ac:dyDescent="0.25">
      <c r="A36" s="62" t="s">
        <v>152</v>
      </c>
      <c r="B36" s="61" t="s">
        <v>151</v>
      </c>
      <c r="C36" s="34" t="s">
        <v>437</v>
      </c>
      <c r="D36" s="34" t="s">
        <v>437</v>
      </c>
      <c r="E36" s="34" t="s">
        <v>437</v>
      </c>
      <c r="F36" s="34" t="s">
        <v>437</v>
      </c>
      <c r="G36" s="34" t="s">
        <v>437</v>
      </c>
      <c r="H36" s="34" t="s">
        <v>437</v>
      </c>
      <c r="I36" s="34" t="s">
        <v>437</v>
      </c>
      <c r="J36" s="34" t="s">
        <v>437</v>
      </c>
      <c r="K36" s="34" t="s">
        <v>437</v>
      </c>
      <c r="L36" s="34" t="s">
        <v>437</v>
      </c>
      <c r="M36" s="34" t="s">
        <v>437</v>
      </c>
      <c r="N36" s="34" t="s">
        <v>437</v>
      </c>
      <c r="O36" s="34" t="s">
        <v>437</v>
      </c>
      <c r="P36" s="34" t="s">
        <v>437</v>
      </c>
      <c r="Q36" s="34" t="s">
        <v>437</v>
      </c>
      <c r="R36" s="34" t="s">
        <v>437</v>
      </c>
      <c r="S36" s="34" t="s">
        <v>437</v>
      </c>
      <c r="T36" s="34" t="s">
        <v>437</v>
      </c>
      <c r="U36" s="34" t="s">
        <v>437</v>
      </c>
      <c r="V36" s="34" t="s">
        <v>437</v>
      </c>
      <c r="W36" s="34" t="s">
        <v>437</v>
      </c>
      <c r="X36" s="34" t="s">
        <v>437</v>
      </c>
      <c r="Y36" s="34" t="s">
        <v>437</v>
      </c>
      <c r="Z36" s="34" t="s">
        <v>437</v>
      </c>
      <c r="AA36" s="34" t="s">
        <v>437</v>
      </c>
      <c r="AB36" s="34" t="s">
        <v>437</v>
      </c>
      <c r="AC36" s="34" t="s">
        <v>437</v>
      </c>
    </row>
    <row r="37" spans="1:29" x14ac:dyDescent="0.25">
      <c r="A37" s="62" t="s">
        <v>150</v>
      </c>
      <c r="B37" s="61" t="s">
        <v>140</v>
      </c>
      <c r="C37" s="34" t="s">
        <v>437</v>
      </c>
      <c r="D37" s="34" t="s">
        <v>437</v>
      </c>
      <c r="E37" s="34" t="s">
        <v>437</v>
      </c>
      <c r="F37" s="34" t="s">
        <v>437</v>
      </c>
      <c r="G37" s="34" t="s">
        <v>437</v>
      </c>
      <c r="H37" s="34" t="s">
        <v>437</v>
      </c>
      <c r="I37" s="34" t="s">
        <v>437</v>
      </c>
      <c r="J37" s="34" t="s">
        <v>437</v>
      </c>
      <c r="K37" s="34" t="s">
        <v>437</v>
      </c>
      <c r="L37" s="34" t="s">
        <v>437</v>
      </c>
      <c r="M37" s="34" t="s">
        <v>437</v>
      </c>
      <c r="N37" s="34" t="s">
        <v>437</v>
      </c>
      <c r="O37" s="34" t="s">
        <v>437</v>
      </c>
      <c r="P37" s="34" t="s">
        <v>437</v>
      </c>
      <c r="Q37" s="34" t="s">
        <v>437</v>
      </c>
      <c r="R37" s="34" t="s">
        <v>437</v>
      </c>
      <c r="S37" s="34" t="s">
        <v>437</v>
      </c>
      <c r="T37" s="34" t="s">
        <v>437</v>
      </c>
      <c r="U37" s="34" t="s">
        <v>437</v>
      </c>
      <c r="V37" s="34" t="s">
        <v>437</v>
      </c>
      <c r="W37" s="34" t="s">
        <v>437</v>
      </c>
      <c r="X37" s="34" t="s">
        <v>437</v>
      </c>
      <c r="Y37" s="34" t="s">
        <v>437</v>
      </c>
      <c r="Z37" s="34" t="s">
        <v>437</v>
      </c>
      <c r="AA37" s="34" t="s">
        <v>437</v>
      </c>
      <c r="AB37" s="34" t="s">
        <v>437</v>
      </c>
      <c r="AC37" s="34" t="s">
        <v>437</v>
      </c>
    </row>
    <row r="38" spans="1:29" x14ac:dyDescent="0.25">
      <c r="A38" s="62" t="s">
        <v>149</v>
      </c>
      <c r="B38" s="61" t="s">
        <v>138</v>
      </c>
      <c r="C38" s="34" t="s">
        <v>437</v>
      </c>
      <c r="D38" s="34" t="s">
        <v>437</v>
      </c>
      <c r="E38" s="34" t="s">
        <v>437</v>
      </c>
      <c r="F38" s="34" t="s">
        <v>437</v>
      </c>
      <c r="G38" s="34" t="s">
        <v>437</v>
      </c>
      <c r="H38" s="34" t="s">
        <v>437</v>
      </c>
      <c r="I38" s="34" t="s">
        <v>437</v>
      </c>
      <c r="J38" s="34" t="s">
        <v>437</v>
      </c>
      <c r="K38" s="34" t="s">
        <v>437</v>
      </c>
      <c r="L38" s="34" t="s">
        <v>437</v>
      </c>
      <c r="M38" s="34" t="s">
        <v>437</v>
      </c>
      <c r="N38" s="34" t="s">
        <v>437</v>
      </c>
      <c r="O38" s="34" t="s">
        <v>437</v>
      </c>
      <c r="P38" s="34" t="s">
        <v>437</v>
      </c>
      <c r="Q38" s="34" t="s">
        <v>437</v>
      </c>
      <c r="R38" s="34" t="s">
        <v>437</v>
      </c>
      <c r="S38" s="34" t="s">
        <v>437</v>
      </c>
      <c r="T38" s="34" t="s">
        <v>437</v>
      </c>
      <c r="U38" s="34" t="s">
        <v>437</v>
      </c>
      <c r="V38" s="34" t="s">
        <v>437</v>
      </c>
      <c r="W38" s="34" t="s">
        <v>437</v>
      </c>
      <c r="X38" s="34" t="s">
        <v>437</v>
      </c>
      <c r="Y38" s="34" t="s">
        <v>437</v>
      </c>
      <c r="Z38" s="34" t="s">
        <v>437</v>
      </c>
      <c r="AA38" s="34" t="s">
        <v>437</v>
      </c>
      <c r="AB38" s="34" t="s">
        <v>437</v>
      </c>
      <c r="AC38" s="34" t="s">
        <v>437</v>
      </c>
    </row>
    <row r="39" spans="1:29" ht="31.5" x14ac:dyDescent="0.25">
      <c r="A39" s="62" t="s">
        <v>148</v>
      </c>
      <c r="B39" s="34" t="s">
        <v>136</v>
      </c>
      <c r="C39" s="34" t="s">
        <v>437</v>
      </c>
      <c r="D39" s="34" t="s">
        <v>437</v>
      </c>
      <c r="E39" s="34" t="s">
        <v>437</v>
      </c>
      <c r="F39" s="34" t="s">
        <v>437</v>
      </c>
      <c r="G39" s="34" t="s">
        <v>437</v>
      </c>
      <c r="H39" s="34" t="s">
        <v>437</v>
      </c>
      <c r="I39" s="34" t="s">
        <v>437</v>
      </c>
      <c r="J39" s="34" t="s">
        <v>437</v>
      </c>
      <c r="K39" s="34" t="s">
        <v>437</v>
      </c>
      <c r="L39" s="34" t="s">
        <v>437</v>
      </c>
      <c r="M39" s="34" t="s">
        <v>437</v>
      </c>
      <c r="N39" s="34" t="s">
        <v>437</v>
      </c>
      <c r="O39" s="34" t="s">
        <v>437</v>
      </c>
      <c r="P39" s="34" t="s">
        <v>437</v>
      </c>
      <c r="Q39" s="34" t="s">
        <v>437</v>
      </c>
      <c r="R39" s="34" t="s">
        <v>437</v>
      </c>
      <c r="S39" s="34" t="s">
        <v>437</v>
      </c>
      <c r="T39" s="34" t="s">
        <v>437</v>
      </c>
      <c r="U39" s="34" t="s">
        <v>437</v>
      </c>
      <c r="V39" s="34" t="s">
        <v>437</v>
      </c>
      <c r="W39" s="34" t="s">
        <v>437</v>
      </c>
      <c r="X39" s="34" t="s">
        <v>437</v>
      </c>
      <c r="Y39" s="34" t="s">
        <v>437</v>
      </c>
      <c r="Z39" s="34" t="s">
        <v>437</v>
      </c>
      <c r="AA39" s="34" t="s">
        <v>437</v>
      </c>
      <c r="AB39" s="34" t="s">
        <v>437</v>
      </c>
      <c r="AC39" s="34" t="s">
        <v>437</v>
      </c>
    </row>
    <row r="40" spans="1:29" ht="31.5" x14ac:dyDescent="0.25">
      <c r="A40" s="62" t="s">
        <v>147</v>
      </c>
      <c r="B40" s="34" t="s">
        <v>134</v>
      </c>
      <c r="C40" s="34" t="s">
        <v>437</v>
      </c>
      <c r="D40" s="34" t="s">
        <v>437</v>
      </c>
      <c r="E40" s="34" t="s">
        <v>437</v>
      </c>
      <c r="F40" s="34" t="s">
        <v>437</v>
      </c>
      <c r="G40" s="34" t="s">
        <v>437</v>
      </c>
      <c r="H40" s="34" t="s">
        <v>437</v>
      </c>
      <c r="I40" s="34" t="s">
        <v>437</v>
      </c>
      <c r="J40" s="34" t="s">
        <v>437</v>
      </c>
      <c r="K40" s="34" t="s">
        <v>437</v>
      </c>
      <c r="L40" s="34" t="s">
        <v>437</v>
      </c>
      <c r="M40" s="34" t="s">
        <v>437</v>
      </c>
      <c r="N40" s="34" t="s">
        <v>437</v>
      </c>
      <c r="O40" s="34" t="s">
        <v>437</v>
      </c>
      <c r="P40" s="34" t="s">
        <v>437</v>
      </c>
      <c r="Q40" s="34" t="s">
        <v>437</v>
      </c>
      <c r="R40" s="34" t="s">
        <v>437</v>
      </c>
      <c r="S40" s="34" t="s">
        <v>437</v>
      </c>
      <c r="T40" s="34" t="s">
        <v>437</v>
      </c>
      <c r="U40" s="34" t="s">
        <v>437</v>
      </c>
      <c r="V40" s="34" t="s">
        <v>437</v>
      </c>
      <c r="W40" s="34" t="s">
        <v>437</v>
      </c>
      <c r="X40" s="34" t="s">
        <v>437</v>
      </c>
      <c r="Y40" s="34" t="s">
        <v>437</v>
      </c>
      <c r="Z40" s="34" t="s">
        <v>437</v>
      </c>
      <c r="AA40" s="34" t="s">
        <v>437</v>
      </c>
      <c r="AB40" s="34" t="s">
        <v>437</v>
      </c>
      <c r="AC40" s="34" t="s">
        <v>437</v>
      </c>
    </row>
    <row r="41" spans="1:29" x14ac:dyDescent="0.25">
      <c r="A41" s="62" t="s">
        <v>146</v>
      </c>
      <c r="B41" s="34" t="s">
        <v>132</v>
      </c>
      <c r="C41" s="34" t="s">
        <v>437</v>
      </c>
      <c r="D41" s="34" t="s">
        <v>437</v>
      </c>
      <c r="E41" s="34" t="s">
        <v>437</v>
      </c>
      <c r="F41" s="34" t="s">
        <v>437</v>
      </c>
      <c r="G41" s="34" t="s">
        <v>437</v>
      </c>
      <c r="H41" s="34" t="s">
        <v>437</v>
      </c>
      <c r="I41" s="34" t="s">
        <v>437</v>
      </c>
      <c r="J41" s="34" t="s">
        <v>437</v>
      </c>
      <c r="K41" s="34" t="s">
        <v>437</v>
      </c>
      <c r="L41" s="34" t="s">
        <v>437</v>
      </c>
      <c r="M41" s="34" t="s">
        <v>437</v>
      </c>
      <c r="N41" s="34" t="s">
        <v>437</v>
      </c>
      <c r="O41" s="34" t="s">
        <v>437</v>
      </c>
      <c r="P41" s="34" t="s">
        <v>437</v>
      </c>
      <c r="Q41" s="34" t="s">
        <v>437</v>
      </c>
      <c r="R41" s="34" t="s">
        <v>437</v>
      </c>
      <c r="S41" s="34" t="s">
        <v>437</v>
      </c>
      <c r="T41" s="34" t="s">
        <v>437</v>
      </c>
      <c r="U41" s="34" t="s">
        <v>437</v>
      </c>
      <c r="V41" s="34" t="s">
        <v>437</v>
      </c>
      <c r="W41" s="34" t="s">
        <v>437</v>
      </c>
      <c r="X41" s="34" t="s">
        <v>437</v>
      </c>
      <c r="Y41" s="34" t="s">
        <v>437</v>
      </c>
      <c r="Z41" s="34" t="s">
        <v>437</v>
      </c>
      <c r="AA41" s="34" t="s">
        <v>437</v>
      </c>
      <c r="AB41" s="34" t="s">
        <v>437</v>
      </c>
      <c r="AC41" s="34" t="s">
        <v>437</v>
      </c>
    </row>
    <row r="42" spans="1:29" ht="18.75" x14ac:dyDescent="0.25">
      <c r="A42" s="62" t="s">
        <v>145</v>
      </c>
      <c r="B42" s="61" t="s">
        <v>130</v>
      </c>
      <c r="C42" s="34" t="s">
        <v>437</v>
      </c>
      <c r="D42" s="34" t="s">
        <v>437</v>
      </c>
      <c r="E42" s="34" t="s">
        <v>437</v>
      </c>
      <c r="F42" s="34" t="s">
        <v>437</v>
      </c>
      <c r="G42" s="34" t="s">
        <v>437</v>
      </c>
      <c r="H42" s="34" t="s">
        <v>437</v>
      </c>
      <c r="I42" s="34" t="s">
        <v>437</v>
      </c>
      <c r="J42" s="34" t="s">
        <v>437</v>
      </c>
      <c r="K42" s="34" t="s">
        <v>437</v>
      </c>
      <c r="L42" s="34" t="s">
        <v>437</v>
      </c>
      <c r="M42" s="34" t="s">
        <v>437</v>
      </c>
      <c r="N42" s="34" t="s">
        <v>437</v>
      </c>
      <c r="O42" s="34" t="s">
        <v>437</v>
      </c>
      <c r="P42" s="34" t="s">
        <v>437</v>
      </c>
      <c r="Q42" s="34" t="s">
        <v>437</v>
      </c>
      <c r="R42" s="34" t="s">
        <v>437</v>
      </c>
      <c r="S42" s="34" t="s">
        <v>437</v>
      </c>
      <c r="T42" s="34" t="s">
        <v>437</v>
      </c>
      <c r="U42" s="34" t="s">
        <v>437</v>
      </c>
      <c r="V42" s="34" t="s">
        <v>437</v>
      </c>
      <c r="W42" s="34" t="s">
        <v>437</v>
      </c>
      <c r="X42" s="34" t="s">
        <v>437</v>
      </c>
      <c r="Y42" s="34" t="s">
        <v>437</v>
      </c>
      <c r="Z42" s="34" t="s">
        <v>437</v>
      </c>
      <c r="AA42" s="34" t="s">
        <v>437</v>
      </c>
      <c r="AB42" s="34" t="s">
        <v>437</v>
      </c>
      <c r="AC42" s="34" t="s">
        <v>437</v>
      </c>
    </row>
    <row r="43" spans="1:29" x14ac:dyDescent="0.25">
      <c r="A43" s="65" t="s">
        <v>55</v>
      </c>
      <c r="B43" s="64" t="s">
        <v>144</v>
      </c>
      <c r="C43" s="34" t="s">
        <v>437</v>
      </c>
      <c r="D43" s="34" t="s">
        <v>437</v>
      </c>
      <c r="E43" s="34" t="s">
        <v>437</v>
      </c>
      <c r="F43" s="34" t="s">
        <v>437</v>
      </c>
      <c r="G43" s="34" t="s">
        <v>437</v>
      </c>
      <c r="H43" s="34" t="s">
        <v>437</v>
      </c>
      <c r="I43" s="34" t="s">
        <v>437</v>
      </c>
      <c r="J43" s="34" t="s">
        <v>437</v>
      </c>
      <c r="K43" s="34" t="s">
        <v>437</v>
      </c>
      <c r="L43" s="34" t="s">
        <v>437</v>
      </c>
      <c r="M43" s="34" t="s">
        <v>437</v>
      </c>
      <c r="N43" s="34" t="s">
        <v>437</v>
      </c>
      <c r="O43" s="34" t="s">
        <v>437</v>
      </c>
      <c r="P43" s="34" t="s">
        <v>437</v>
      </c>
      <c r="Q43" s="34" t="s">
        <v>437</v>
      </c>
      <c r="R43" s="34" t="s">
        <v>437</v>
      </c>
      <c r="S43" s="34" t="s">
        <v>437</v>
      </c>
      <c r="T43" s="34" t="s">
        <v>437</v>
      </c>
      <c r="U43" s="34" t="s">
        <v>437</v>
      </c>
      <c r="V43" s="34" t="s">
        <v>437</v>
      </c>
      <c r="W43" s="34" t="s">
        <v>437</v>
      </c>
      <c r="X43" s="34" t="s">
        <v>437</v>
      </c>
      <c r="Y43" s="34" t="s">
        <v>437</v>
      </c>
      <c r="Z43" s="34" t="s">
        <v>437</v>
      </c>
      <c r="AA43" s="34" t="s">
        <v>437</v>
      </c>
      <c r="AB43" s="34" t="s">
        <v>437</v>
      </c>
      <c r="AC43" s="34" t="s">
        <v>437</v>
      </c>
    </row>
    <row r="44" spans="1:29" x14ac:dyDescent="0.25">
      <c r="A44" s="62" t="s">
        <v>143</v>
      </c>
      <c r="B44" s="34" t="s">
        <v>142</v>
      </c>
      <c r="C44" s="34" t="s">
        <v>437</v>
      </c>
      <c r="D44" s="34" t="s">
        <v>437</v>
      </c>
      <c r="E44" s="34" t="s">
        <v>437</v>
      </c>
      <c r="F44" s="34" t="s">
        <v>437</v>
      </c>
      <c r="G44" s="34" t="s">
        <v>437</v>
      </c>
      <c r="H44" s="34" t="s">
        <v>437</v>
      </c>
      <c r="I44" s="34" t="s">
        <v>437</v>
      </c>
      <c r="J44" s="34" t="s">
        <v>437</v>
      </c>
      <c r="K44" s="34" t="s">
        <v>437</v>
      </c>
      <c r="L44" s="34" t="s">
        <v>437</v>
      </c>
      <c r="M44" s="34" t="s">
        <v>437</v>
      </c>
      <c r="N44" s="34" t="s">
        <v>437</v>
      </c>
      <c r="O44" s="34" t="s">
        <v>437</v>
      </c>
      <c r="P44" s="34" t="s">
        <v>437</v>
      </c>
      <c r="Q44" s="34" t="s">
        <v>437</v>
      </c>
      <c r="R44" s="34" t="s">
        <v>437</v>
      </c>
      <c r="S44" s="34" t="s">
        <v>437</v>
      </c>
      <c r="T44" s="34" t="s">
        <v>437</v>
      </c>
      <c r="U44" s="34" t="s">
        <v>437</v>
      </c>
      <c r="V44" s="34" t="s">
        <v>437</v>
      </c>
      <c r="W44" s="34" t="s">
        <v>437</v>
      </c>
      <c r="X44" s="34" t="s">
        <v>437</v>
      </c>
      <c r="Y44" s="34" t="s">
        <v>437</v>
      </c>
      <c r="Z44" s="34" t="s">
        <v>437</v>
      </c>
      <c r="AA44" s="34" t="s">
        <v>437</v>
      </c>
      <c r="AB44" s="34" t="s">
        <v>437</v>
      </c>
      <c r="AC44" s="34" t="s">
        <v>437</v>
      </c>
    </row>
    <row r="45" spans="1:29" x14ac:dyDescent="0.25">
      <c r="A45" s="62" t="s">
        <v>141</v>
      </c>
      <c r="B45" s="34" t="s">
        <v>140</v>
      </c>
      <c r="C45" s="34" t="s">
        <v>437</v>
      </c>
      <c r="D45" s="34" t="s">
        <v>437</v>
      </c>
      <c r="E45" s="34" t="s">
        <v>437</v>
      </c>
      <c r="F45" s="34" t="s">
        <v>437</v>
      </c>
      <c r="G45" s="34" t="s">
        <v>437</v>
      </c>
      <c r="H45" s="34" t="s">
        <v>437</v>
      </c>
      <c r="I45" s="34" t="s">
        <v>437</v>
      </c>
      <c r="J45" s="34" t="s">
        <v>437</v>
      </c>
      <c r="K45" s="34" t="s">
        <v>437</v>
      </c>
      <c r="L45" s="34" t="s">
        <v>437</v>
      </c>
      <c r="M45" s="34" t="s">
        <v>437</v>
      </c>
      <c r="N45" s="34" t="s">
        <v>437</v>
      </c>
      <c r="O45" s="34" t="s">
        <v>437</v>
      </c>
      <c r="P45" s="34" t="s">
        <v>437</v>
      </c>
      <c r="Q45" s="34" t="s">
        <v>437</v>
      </c>
      <c r="R45" s="34" t="s">
        <v>437</v>
      </c>
      <c r="S45" s="34" t="s">
        <v>437</v>
      </c>
      <c r="T45" s="34" t="s">
        <v>437</v>
      </c>
      <c r="U45" s="34" t="s">
        <v>437</v>
      </c>
      <c r="V45" s="34" t="s">
        <v>437</v>
      </c>
      <c r="W45" s="34" t="s">
        <v>437</v>
      </c>
      <c r="X45" s="34" t="s">
        <v>437</v>
      </c>
      <c r="Y45" s="34" t="s">
        <v>437</v>
      </c>
      <c r="Z45" s="34" t="s">
        <v>437</v>
      </c>
      <c r="AA45" s="34" t="s">
        <v>437</v>
      </c>
      <c r="AB45" s="34" t="s">
        <v>437</v>
      </c>
      <c r="AC45" s="34" t="s">
        <v>437</v>
      </c>
    </row>
    <row r="46" spans="1:29" x14ac:dyDescent="0.25">
      <c r="A46" s="62" t="s">
        <v>139</v>
      </c>
      <c r="B46" s="34" t="s">
        <v>138</v>
      </c>
      <c r="C46" s="34" t="s">
        <v>437</v>
      </c>
      <c r="D46" s="34" t="s">
        <v>437</v>
      </c>
      <c r="E46" s="34" t="s">
        <v>437</v>
      </c>
      <c r="F46" s="34" t="s">
        <v>437</v>
      </c>
      <c r="G46" s="34" t="s">
        <v>437</v>
      </c>
      <c r="H46" s="34" t="s">
        <v>437</v>
      </c>
      <c r="I46" s="34" t="s">
        <v>437</v>
      </c>
      <c r="J46" s="34" t="s">
        <v>437</v>
      </c>
      <c r="K46" s="34" t="s">
        <v>437</v>
      </c>
      <c r="L46" s="34" t="s">
        <v>437</v>
      </c>
      <c r="M46" s="34" t="s">
        <v>437</v>
      </c>
      <c r="N46" s="34" t="s">
        <v>437</v>
      </c>
      <c r="O46" s="34" t="s">
        <v>437</v>
      </c>
      <c r="P46" s="34" t="s">
        <v>437</v>
      </c>
      <c r="Q46" s="34" t="s">
        <v>437</v>
      </c>
      <c r="R46" s="34" t="s">
        <v>437</v>
      </c>
      <c r="S46" s="34" t="s">
        <v>437</v>
      </c>
      <c r="T46" s="34" t="s">
        <v>437</v>
      </c>
      <c r="U46" s="34" t="s">
        <v>437</v>
      </c>
      <c r="V46" s="34" t="s">
        <v>437</v>
      </c>
      <c r="W46" s="34" t="s">
        <v>437</v>
      </c>
      <c r="X46" s="34" t="s">
        <v>437</v>
      </c>
      <c r="Y46" s="34" t="s">
        <v>437</v>
      </c>
      <c r="Z46" s="34" t="s">
        <v>437</v>
      </c>
      <c r="AA46" s="34" t="s">
        <v>437</v>
      </c>
      <c r="AB46" s="34" t="s">
        <v>437</v>
      </c>
      <c r="AC46" s="34" t="s">
        <v>437</v>
      </c>
    </row>
    <row r="47" spans="1:29" ht="31.5" x14ac:dyDescent="0.25">
      <c r="A47" s="62" t="s">
        <v>137</v>
      </c>
      <c r="B47" s="34" t="s">
        <v>136</v>
      </c>
      <c r="C47" s="34" t="s">
        <v>437</v>
      </c>
      <c r="D47" s="34" t="s">
        <v>437</v>
      </c>
      <c r="E47" s="34" t="s">
        <v>437</v>
      </c>
      <c r="F47" s="34" t="s">
        <v>437</v>
      </c>
      <c r="G47" s="34" t="s">
        <v>437</v>
      </c>
      <c r="H47" s="34" t="s">
        <v>437</v>
      </c>
      <c r="I47" s="34" t="s">
        <v>437</v>
      </c>
      <c r="J47" s="34" t="s">
        <v>437</v>
      </c>
      <c r="K47" s="34" t="s">
        <v>437</v>
      </c>
      <c r="L47" s="34" t="s">
        <v>437</v>
      </c>
      <c r="M47" s="34" t="s">
        <v>437</v>
      </c>
      <c r="N47" s="34" t="s">
        <v>437</v>
      </c>
      <c r="O47" s="34" t="s">
        <v>437</v>
      </c>
      <c r="P47" s="34" t="s">
        <v>437</v>
      </c>
      <c r="Q47" s="34" t="s">
        <v>437</v>
      </c>
      <c r="R47" s="34" t="s">
        <v>437</v>
      </c>
      <c r="S47" s="34" t="s">
        <v>437</v>
      </c>
      <c r="T47" s="34" t="s">
        <v>437</v>
      </c>
      <c r="U47" s="34" t="s">
        <v>437</v>
      </c>
      <c r="V47" s="34" t="s">
        <v>437</v>
      </c>
      <c r="W47" s="34" t="s">
        <v>437</v>
      </c>
      <c r="X47" s="34" t="s">
        <v>437</v>
      </c>
      <c r="Y47" s="34" t="s">
        <v>437</v>
      </c>
      <c r="Z47" s="34" t="s">
        <v>437</v>
      </c>
      <c r="AA47" s="34" t="s">
        <v>437</v>
      </c>
      <c r="AB47" s="34" t="s">
        <v>437</v>
      </c>
      <c r="AC47" s="34" t="s">
        <v>437</v>
      </c>
    </row>
    <row r="48" spans="1:29" ht="31.5" x14ac:dyDescent="0.25">
      <c r="A48" s="62" t="s">
        <v>135</v>
      </c>
      <c r="B48" s="34" t="s">
        <v>134</v>
      </c>
      <c r="C48" s="34" t="s">
        <v>437</v>
      </c>
      <c r="D48" s="34" t="s">
        <v>437</v>
      </c>
      <c r="E48" s="34" t="s">
        <v>437</v>
      </c>
      <c r="F48" s="34" t="s">
        <v>437</v>
      </c>
      <c r="G48" s="34" t="s">
        <v>437</v>
      </c>
      <c r="H48" s="34" t="s">
        <v>437</v>
      </c>
      <c r="I48" s="34" t="s">
        <v>437</v>
      </c>
      <c r="J48" s="34" t="s">
        <v>437</v>
      </c>
      <c r="K48" s="34" t="s">
        <v>437</v>
      </c>
      <c r="L48" s="34" t="s">
        <v>437</v>
      </c>
      <c r="M48" s="34" t="s">
        <v>437</v>
      </c>
      <c r="N48" s="34" t="s">
        <v>437</v>
      </c>
      <c r="O48" s="34" t="s">
        <v>437</v>
      </c>
      <c r="P48" s="34" t="s">
        <v>437</v>
      </c>
      <c r="Q48" s="34" t="s">
        <v>437</v>
      </c>
      <c r="R48" s="34" t="s">
        <v>437</v>
      </c>
      <c r="S48" s="34" t="s">
        <v>437</v>
      </c>
      <c r="T48" s="34" t="s">
        <v>437</v>
      </c>
      <c r="U48" s="34" t="s">
        <v>437</v>
      </c>
      <c r="V48" s="34" t="s">
        <v>437</v>
      </c>
      <c r="W48" s="34" t="s">
        <v>437</v>
      </c>
      <c r="X48" s="34" t="s">
        <v>437</v>
      </c>
      <c r="Y48" s="34" t="s">
        <v>437</v>
      </c>
      <c r="Z48" s="34" t="s">
        <v>437</v>
      </c>
      <c r="AA48" s="34" t="s">
        <v>437</v>
      </c>
      <c r="AB48" s="34" t="s">
        <v>437</v>
      </c>
      <c r="AC48" s="34" t="s">
        <v>437</v>
      </c>
    </row>
    <row r="49" spans="1:29" x14ac:dyDescent="0.25">
      <c r="A49" s="62" t="s">
        <v>133</v>
      </c>
      <c r="B49" s="34" t="s">
        <v>132</v>
      </c>
      <c r="C49" s="34" t="s">
        <v>437</v>
      </c>
      <c r="D49" s="34" t="s">
        <v>437</v>
      </c>
      <c r="E49" s="34" t="s">
        <v>437</v>
      </c>
      <c r="F49" s="34" t="s">
        <v>437</v>
      </c>
      <c r="G49" s="34" t="s">
        <v>437</v>
      </c>
      <c r="H49" s="34" t="s">
        <v>437</v>
      </c>
      <c r="I49" s="34" t="s">
        <v>437</v>
      </c>
      <c r="J49" s="34" t="s">
        <v>437</v>
      </c>
      <c r="K49" s="34" t="s">
        <v>437</v>
      </c>
      <c r="L49" s="34" t="s">
        <v>437</v>
      </c>
      <c r="M49" s="34" t="s">
        <v>437</v>
      </c>
      <c r="N49" s="34" t="s">
        <v>437</v>
      </c>
      <c r="O49" s="34" t="s">
        <v>437</v>
      </c>
      <c r="P49" s="34" t="s">
        <v>437</v>
      </c>
      <c r="Q49" s="34" t="s">
        <v>437</v>
      </c>
      <c r="R49" s="34" t="s">
        <v>437</v>
      </c>
      <c r="S49" s="34" t="s">
        <v>437</v>
      </c>
      <c r="T49" s="34" t="s">
        <v>437</v>
      </c>
      <c r="U49" s="34" t="s">
        <v>437</v>
      </c>
      <c r="V49" s="34" t="s">
        <v>437</v>
      </c>
      <c r="W49" s="34" t="s">
        <v>437</v>
      </c>
      <c r="X49" s="34" t="s">
        <v>437</v>
      </c>
      <c r="Y49" s="34" t="s">
        <v>437</v>
      </c>
      <c r="Z49" s="34" t="s">
        <v>437</v>
      </c>
      <c r="AA49" s="34" t="s">
        <v>437</v>
      </c>
      <c r="AB49" s="34" t="s">
        <v>437</v>
      </c>
      <c r="AC49" s="34" t="s">
        <v>437</v>
      </c>
    </row>
    <row r="50" spans="1:29" ht="18.75" x14ac:dyDescent="0.25">
      <c r="A50" s="62" t="s">
        <v>131</v>
      </c>
      <c r="B50" s="61" t="s">
        <v>130</v>
      </c>
      <c r="C50" s="34" t="s">
        <v>437</v>
      </c>
      <c r="D50" s="34" t="s">
        <v>437</v>
      </c>
      <c r="E50" s="34" t="s">
        <v>437</v>
      </c>
      <c r="F50" s="34" t="s">
        <v>437</v>
      </c>
      <c r="G50" s="34" t="s">
        <v>437</v>
      </c>
      <c r="H50" s="34" t="s">
        <v>437</v>
      </c>
      <c r="I50" s="34" t="s">
        <v>437</v>
      </c>
      <c r="J50" s="34" t="s">
        <v>437</v>
      </c>
      <c r="K50" s="34" t="s">
        <v>437</v>
      </c>
      <c r="L50" s="34" t="s">
        <v>437</v>
      </c>
      <c r="M50" s="34" t="s">
        <v>437</v>
      </c>
      <c r="N50" s="34" t="s">
        <v>437</v>
      </c>
      <c r="O50" s="34" t="s">
        <v>437</v>
      </c>
      <c r="P50" s="34" t="s">
        <v>437</v>
      </c>
      <c r="Q50" s="34" t="s">
        <v>437</v>
      </c>
      <c r="R50" s="34" t="s">
        <v>437</v>
      </c>
      <c r="S50" s="34" t="s">
        <v>437</v>
      </c>
      <c r="T50" s="34" t="s">
        <v>437</v>
      </c>
      <c r="U50" s="34" t="s">
        <v>437</v>
      </c>
      <c r="V50" s="34" t="s">
        <v>437</v>
      </c>
      <c r="W50" s="34" t="s">
        <v>437</v>
      </c>
      <c r="X50" s="34" t="s">
        <v>437</v>
      </c>
      <c r="Y50" s="34" t="s">
        <v>437</v>
      </c>
      <c r="Z50" s="34" t="s">
        <v>437</v>
      </c>
      <c r="AA50" s="34" t="s">
        <v>437</v>
      </c>
      <c r="AB50" s="34" t="s">
        <v>437</v>
      </c>
      <c r="AC50" s="34" t="s">
        <v>437</v>
      </c>
    </row>
    <row r="51" spans="1:29" ht="35.25" customHeight="1" x14ac:dyDescent="0.25">
      <c r="A51" s="65" t="s">
        <v>54</v>
      </c>
      <c r="B51" s="64" t="s">
        <v>129</v>
      </c>
      <c r="C51" s="34"/>
      <c r="D51" s="34"/>
      <c r="E51" s="34"/>
      <c r="F51" s="34"/>
      <c r="G51" s="34"/>
      <c r="H51" s="34"/>
      <c r="I51" s="34"/>
      <c r="J51" s="34"/>
      <c r="K51" s="34"/>
      <c r="L51" s="34"/>
      <c r="M51" s="34"/>
      <c r="N51" s="34"/>
      <c r="O51" s="34"/>
      <c r="P51" s="34"/>
      <c r="Q51" s="34"/>
      <c r="R51" s="34"/>
      <c r="S51" s="34"/>
      <c r="T51" s="34"/>
      <c r="U51" s="34"/>
      <c r="V51" s="34"/>
      <c r="W51" s="34"/>
      <c r="X51" s="34"/>
      <c r="Y51" s="34"/>
      <c r="Z51" s="34"/>
      <c r="AA51" s="34"/>
      <c r="AB51" s="34"/>
      <c r="AC51" s="34"/>
    </row>
    <row r="52" spans="1:29" x14ac:dyDescent="0.25">
      <c r="A52" s="62" t="s">
        <v>128</v>
      </c>
      <c r="B52" s="34" t="s">
        <v>127</v>
      </c>
      <c r="C52" s="64"/>
      <c r="D52" s="60"/>
      <c r="E52" s="60"/>
      <c r="F52" s="60"/>
      <c r="G52" s="34"/>
      <c r="H52" s="34"/>
      <c r="I52" s="34"/>
      <c r="J52" s="34"/>
      <c r="K52" s="34"/>
      <c r="L52" s="34"/>
      <c r="M52" s="34"/>
      <c r="N52" s="34"/>
      <c r="O52" s="59"/>
      <c r="P52" s="59"/>
      <c r="Q52" s="59"/>
      <c r="R52" s="59"/>
      <c r="S52" s="59"/>
      <c r="T52" s="59"/>
      <c r="U52" s="59"/>
      <c r="V52" s="59"/>
      <c r="W52" s="59"/>
      <c r="X52" s="59"/>
      <c r="Y52" s="59"/>
      <c r="Z52" s="59"/>
      <c r="AA52" s="59"/>
      <c r="AB52" s="59"/>
      <c r="AC52" s="58"/>
    </row>
    <row r="53" spans="1:29" x14ac:dyDescent="0.25">
      <c r="A53" s="62" t="s">
        <v>126</v>
      </c>
      <c r="B53" s="34" t="s">
        <v>120</v>
      </c>
      <c r="C53" s="34"/>
      <c r="D53" s="60"/>
      <c r="E53" s="60"/>
      <c r="F53" s="60"/>
      <c r="G53" s="34"/>
      <c r="H53" s="34"/>
      <c r="I53" s="34"/>
      <c r="J53" s="34"/>
      <c r="K53" s="34"/>
      <c r="L53" s="34"/>
      <c r="M53" s="34"/>
      <c r="N53" s="34"/>
      <c r="O53" s="59"/>
      <c r="P53" s="59"/>
      <c r="Q53" s="59"/>
      <c r="R53" s="59"/>
      <c r="S53" s="59"/>
      <c r="T53" s="59"/>
      <c r="U53" s="59"/>
      <c r="V53" s="59"/>
      <c r="W53" s="59"/>
      <c r="X53" s="59"/>
      <c r="Y53" s="59"/>
      <c r="Z53" s="59"/>
      <c r="AA53" s="59"/>
      <c r="AB53" s="59"/>
      <c r="AC53" s="58"/>
    </row>
    <row r="54" spans="1:29" x14ac:dyDescent="0.25">
      <c r="A54" s="62" t="s">
        <v>125</v>
      </c>
      <c r="B54" s="61" t="s">
        <v>119</v>
      </c>
      <c r="C54" s="61"/>
      <c r="D54" s="60"/>
      <c r="E54" s="60"/>
      <c r="F54" s="60"/>
      <c r="G54" s="34"/>
      <c r="H54" s="34"/>
      <c r="I54" s="34"/>
      <c r="J54" s="34"/>
      <c r="K54" s="34"/>
      <c r="L54" s="34"/>
      <c r="M54" s="34"/>
      <c r="N54" s="34"/>
      <c r="O54" s="59"/>
      <c r="P54" s="59"/>
      <c r="Q54" s="59"/>
      <c r="R54" s="59"/>
      <c r="S54" s="59"/>
      <c r="T54" s="59"/>
      <c r="U54" s="59"/>
      <c r="V54" s="59"/>
      <c r="W54" s="59"/>
      <c r="X54" s="59"/>
      <c r="Y54" s="59"/>
      <c r="Z54" s="59"/>
      <c r="AA54" s="59"/>
      <c r="AB54" s="59"/>
      <c r="AC54" s="58"/>
    </row>
    <row r="55" spans="1:29" x14ac:dyDescent="0.25">
      <c r="A55" s="62" t="s">
        <v>124</v>
      </c>
      <c r="B55" s="61" t="s">
        <v>118</v>
      </c>
      <c r="C55" s="61"/>
      <c r="D55" s="60"/>
      <c r="E55" s="60"/>
      <c r="F55" s="60"/>
      <c r="G55" s="34"/>
      <c r="H55" s="34"/>
      <c r="I55" s="34"/>
      <c r="J55" s="34"/>
      <c r="K55" s="34"/>
      <c r="L55" s="34"/>
      <c r="M55" s="34"/>
      <c r="N55" s="34"/>
      <c r="O55" s="59"/>
      <c r="P55" s="59"/>
      <c r="Q55" s="59"/>
      <c r="R55" s="59"/>
      <c r="S55" s="59"/>
      <c r="T55" s="59"/>
      <c r="U55" s="59"/>
      <c r="V55" s="59"/>
      <c r="W55" s="59"/>
      <c r="X55" s="59"/>
      <c r="Y55" s="59"/>
      <c r="Z55" s="59"/>
      <c r="AA55" s="59"/>
      <c r="AB55" s="59"/>
      <c r="AC55" s="58"/>
    </row>
    <row r="56" spans="1:29" x14ac:dyDescent="0.25">
      <c r="A56" s="62" t="s">
        <v>123</v>
      </c>
      <c r="B56" s="61" t="s">
        <v>117</v>
      </c>
      <c r="C56" s="61"/>
      <c r="D56" s="60"/>
      <c r="E56" s="60"/>
      <c r="F56" s="60"/>
      <c r="G56" s="34"/>
      <c r="H56" s="34"/>
      <c r="I56" s="34"/>
      <c r="J56" s="34"/>
      <c r="K56" s="34"/>
      <c r="L56" s="34"/>
      <c r="M56" s="34"/>
      <c r="N56" s="34"/>
      <c r="O56" s="59"/>
      <c r="P56" s="59"/>
      <c r="Q56" s="59"/>
      <c r="R56" s="59"/>
      <c r="S56" s="59"/>
      <c r="T56" s="59"/>
      <c r="U56" s="59"/>
      <c r="V56" s="59"/>
      <c r="W56" s="59"/>
      <c r="X56" s="59"/>
      <c r="Y56" s="59"/>
      <c r="Z56" s="59"/>
      <c r="AA56" s="59"/>
      <c r="AB56" s="59"/>
      <c r="AC56" s="58"/>
    </row>
    <row r="57" spans="1:29" ht="18.75" x14ac:dyDescent="0.25">
      <c r="A57" s="62" t="s">
        <v>122</v>
      </c>
      <c r="B57" s="61" t="s">
        <v>116</v>
      </c>
      <c r="C57" s="61"/>
      <c r="D57" s="60"/>
      <c r="E57" s="60"/>
      <c r="F57" s="60"/>
      <c r="G57" s="34"/>
      <c r="H57" s="34"/>
      <c r="I57" s="34"/>
      <c r="J57" s="34"/>
      <c r="K57" s="34"/>
      <c r="L57" s="34"/>
      <c r="M57" s="34"/>
      <c r="N57" s="34"/>
      <c r="O57" s="59"/>
      <c r="P57" s="59"/>
      <c r="Q57" s="59"/>
      <c r="R57" s="59"/>
      <c r="S57" s="59"/>
      <c r="T57" s="59"/>
      <c r="U57" s="59"/>
      <c r="V57" s="59"/>
      <c r="W57" s="59"/>
      <c r="X57" s="59"/>
      <c r="Y57" s="59"/>
      <c r="Z57" s="59"/>
      <c r="AA57" s="59"/>
      <c r="AB57" s="59"/>
      <c r="AC57" s="58"/>
    </row>
    <row r="58" spans="1:29" ht="36.75" customHeight="1" x14ac:dyDescent="0.25">
      <c r="A58" s="65" t="s">
        <v>53</v>
      </c>
      <c r="B58" s="83" t="s">
        <v>224</v>
      </c>
      <c r="C58" s="61"/>
      <c r="D58" s="60"/>
      <c r="E58" s="60"/>
      <c r="F58" s="60"/>
      <c r="G58" s="34"/>
      <c r="H58" s="34"/>
      <c r="I58" s="34"/>
      <c r="J58" s="34"/>
      <c r="K58" s="34"/>
      <c r="L58" s="34"/>
      <c r="M58" s="34"/>
      <c r="N58" s="34"/>
      <c r="O58" s="59"/>
      <c r="P58" s="59"/>
      <c r="Q58" s="59"/>
      <c r="R58" s="59"/>
      <c r="S58" s="59"/>
      <c r="T58" s="59"/>
      <c r="U58" s="59"/>
      <c r="V58" s="59"/>
      <c r="W58" s="59"/>
      <c r="X58" s="59"/>
      <c r="Y58" s="59"/>
      <c r="Z58" s="59"/>
      <c r="AA58" s="59"/>
      <c r="AB58" s="59"/>
      <c r="AC58" s="58"/>
    </row>
    <row r="59" spans="1:29" x14ac:dyDescent="0.25">
      <c r="A59" s="65" t="s">
        <v>52</v>
      </c>
      <c r="B59" s="64" t="s">
        <v>121</v>
      </c>
      <c r="C59" s="60"/>
      <c r="D59" s="60"/>
      <c r="E59" s="34"/>
      <c r="F59" s="34"/>
      <c r="G59" s="34"/>
      <c r="H59" s="34"/>
      <c r="I59" s="34"/>
      <c r="J59" s="34"/>
      <c r="K59" s="34"/>
      <c r="L59" s="34"/>
      <c r="M59" s="34"/>
      <c r="N59" s="34"/>
      <c r="O59" s="59"/>
      <c r="P59" s="59"/>
      <c r="Q59" s="59"/>
      <c r="R59" s="59"/>
      <c r="S59" s="59"/>
      <c r="T59" s="59"/>
      <c r="U59" s="59"/>
      <c r="V59" s="59"/>
      <c r="W59" s="59"/>
      <c r="X59" s="59"/>
      <c r="Y59" s="59"/>
      <c r="Z59" s="59"/>
      <c r="AA59" s="59"/>
      <c r="AB59" s="59"/>
      <c r="AC59" s="58"/>
    </row>
    <row r="60" spans="1:29" x14ac:dyDescent="0.25">
      <c r="A60" s="62" t="s">
        <v>218</v>
      </c>
      <c r="B60" s="63" t="s">
        <v>142</v>
      </c>
      <c r="C60" s="63"/>
      <c r="D60" s="60"/>
      <c r="E60" s="34"/>
      <c r="F60" s="34"/>
      <c r="G60" s="34"/>
      <c r="H60" s="34"/>
      <c r="I60" s="34"/>
      <c r="J60" s="34"/>
      <c r="K60" s="34"/>
      <c r="L60" s="34"/>
      <c r="M60" s="34"/>
      <c r="N60" s="34"/>
      <c r="O60" s="59"/>
      <c r="P60" s="59"/>
      <c r="Q60" s="59"/>
      <c r="R60" s="59"/>
      <c r="S60" s="59"/>
      <c r="T60" s="59"/>
      <c r="U60" s="59"/>
      <c r="V60" s="59"/>
      <c r="W60" s="59"/>
      <c r="X60" s="59"/>
      <c r="Y60" s="59"/>
      <c r="Z60" s="59"/>
      <c r="AA60" s="59"/>
      <c r="AB60" s="59"/>
      <c r="AC60" s="58"/>
    </row>
    <row r="61" spans="1:29" x14ac:dyDescent="0.25">
      <c r="A61" s="62" t="s">
        <v>219</v>
      </c>
      <c r="B61" s="63" t="s">
        <v>140</v>
      </c>
      <c r="C61" s="63"/>
      <c r="D61" s="60"/>
      <c r="E61" s="34"/>
      <c r="F61" s="34"/>
      <c r="G61" s="34"/>
      <c r="H61" s="34"/>
      <c r="I61" s="34"/>
      <c r="J61" s="34"/>
      <c r="K61" s="34"/>
      <c r="L61" s="34"/>
      <c r="M61" s="34"/>
      <c r="N61" s="34"/>
      <c r="O61" s="59"/>
      <c r="P61" s="59"/>
      <c r="Q61" s="59"/>
      <c r="R61" s="59"/>
      <c r="S61" s="59"/>
      <c r="T61" s="59"/>
      <c r="U61" s="59"/>
      <c r="V61" s="59"/>
      <c r="W61" s="59"/>
      <c r="X61" s="59"/>
      <c r="Y61" s="59"/>
      <c r="Z61" s="59"/>
      <c r="AA61" s="59"/>
      <c r="AB61" s="59"/>
      <c r="AC61" s="58"/>
    </row>
    <row r="62" spans="1:29" x14ac:dyDescent="0.25">
      <c r="A62" s="62" t="s">
        <v>220</v>
      </c>
      <c r="B62" s="63" t="s">
        <v>138</v>
      </c>
      <c r="C62" s="63"/>
      <c r="D62" s="60"/>
      <c r="E62" s="34"/>
      <c r="F62" s="34"/>
      <c r="G62" s="34"/>
      <c r="H62" s="34"/>
      <c r="I62" s="34"/>
      <c r="J62" s="34"/>
      <c r="K62" s="34"/>
      <c r="L62" s="34"/>
      <c r="M62" s="34"/>
      <c r="N62" s="34"/>
      <c r="O62" s="59"/>
      <c r="P62" s="59"/>
      <c r="Q62" s="59"/>
      <c r="R62" s="59"/>
      <c r="S62" s="59"/>
      <c r="T62" s="59"/>
      <c r="U62" s="59"/>
      <c r="V62" s="59"/>
      <c r="W62" s="59"/>
      <c r="X62" s="59"/>
      <c r="Y62" s="59"/>
      <c r="Z62" s="59"/>
      <c r="AA62" s="59"/>
      <c r="AB62" s="59"/>
      <c r="AC62" s="58"/>
    </row>
    <row r="63" spans="1:29" x14ac:dyDescent="0.25">
      <c r="A63" s="62" t="s">
        <v>221</v>
      </c>
      <c r="B63" s="63" t="s">
        <v>223</v>
      </c>
      <c r="C63" s="63"/>
      <c r="D63" s="60"/>
      <c r="E63" s="34"/>
      <c r="F63" s="34"/>
      <c r="G63" s="34"/>
      <c r="H63" s="34"/>
      <c r="I63" s="34"/>
      <c r="J63" s="34"/>
      <c r="K63" s="34"/>
      <c r="L63" s="34"/>
      <c r="M63" s="34"/>
      <c r="N63" s="34"/>
      <c r="O63" s="59"/>
      <c r="P63" s="59"/>
      <c r="Q63" s="59"/>
      <c r="R63" s="59"/>
      <c r="S63" s="59"/>
      <c r="T63" s="59"/>
      <c r="U63" s="59"/>
      <c r="V63" s="59"/>
      <c r="W63" s="59"/>
      <c r="X63" s="59"/>
      <c r="Y63" s="59"/>
      <c r="Z63" s="59"/>
      <c r="AA63" s="59"/>
      <c r="AB63" s="59"/>
      <c r="AC63" s="58"/>
    </row>
    <row r="64" spans="1:29" ht="18.75" x14ac:dyDescent="0.25">
      <c r="A64" s="62" t="s">
        <v>222</v>
      </c>
      <c r="B64" s="61" t="s">
        <v>116</v>
      </c>
      <c r="C64" s="61"/>
      <c r="D64" s="60"/>
      <c r="E64" s="34"/>
      <c r="F64" s="34"/>
      <c r="G64" s="34"/>
      <c r="H64" s="34"/>
      <c r="I64" s="34"/>
      <c r="J64" s="34"/>
      <c r="K64" s="34"/>
      <c r="L64" s="34"/>
      <c r="M64" s="34"/>
      <c r="N64" s="34"/>
      <c r="O64" s="59"/>
      <c r="P64" s="59"/>
      <c r="Q64" s="59"/>
      <c r="R64" s="59"/>
      <c r="S64" s="59"/>
      <c r="T64" s="59"/>
      <c r="U64" s="59"/>
      <c r="V64" s="59"/>
      <c r="W64" s="59"/>
      <c r="X64" s="59"/>
      <c r="Y64" s="59"/>
      <c r="Z64" s="59"/>
      <c r="AA64" s="59"/>
      <c r="AB64" s="59"/>
      <c r="AC64" s="58"/>
    </row>
    <row r="65" spans="1:28" x14ac:dyDescent="0.25">
      <c r="A65" s="56"/>
      <c r="B65" s="57"/>
      <c r="C65" s="57"/>
      <c r="D65" s="57"/>
      <c r="E65" s="57"/>
      <c r="F65" s="57"/>
      <c r="G65" s="57"/>
      <c r="H65" s="57"/>
      <c r="I65" s="57"/>
      <c r="J65" s="57"/>
      <c r="K65" s="57"/>
      <c r="L65" s="56"/>
      <c r="M65" s="56"/>
      <c r="N65" s="47"/>
      <c r="O65" s="47"/>
      <c r="P65" s="47"/>
      <c r="Q65" s="47"/>
      <c r="R65" s="47"/>
      <c r="S65" s="47"/>
      <c r="T65" s="47"/>
      <c r="U65" s="47"/>
      <c r="V65" s="47"/>
      <c r="W65" s="47"/>
      <c r="X65" s="47"/>
      <c r="Y65" s="47"/>
      <c r="Z65" s="47"/>
      <c r="AA65" s="47"/>
      <c r="AB65" s="47"/>
    </row>
    <row r="66" spans="1:28" ht="54" customHeight="1" x14ac:dyDescent="0.25">
      <c r="A66" s="47"/>
      <c r="B66" s="575"/>
      <c r="C66" s="575"/>
      <c r="D66" s="575"/>
      <c r="E66" s="575"/>
      <c r="F66" s="575"/>
      <c r="G66" s="575"/>
      <c r="H66" s="575"/>
      <c r="I66" s="575"/>
      <c r="J66" s="51"/>
      <c r="K66" s="51"/>
      <c r="L66" s="55"/>
      <c r="M66" s="55"/>
      <c r="N66" s="55"/>
      <c r="O66" s="55"/>
      <c r="P66" s="55"/>
      <c r="Q66" s="55"/>
      <c r="R66" s="55"/>
      <c r="S66" s="55"/>
      <c r="T66" s="55"/>
      <c r="U66" s="55"/>
      <c r="V66" s="55"/>
      <c r="W66" s="55"/>
      <c r="X66" s="55"/>
      <c r="Y66" s="55"/>
      <c r="Z66" s="55"/>
      <c r="AA66" s="55"/>
      <c r="AB66" s="55"/>
    </row>
    <row r="67" spans="1:28" x14ac:dyDescent="0.25">
      <c r="A67" s="47"/>
      <c r="B67" s="47"/>
      <c r="C67" s="47"/>
      <c r="D67" s="47"/>
      <c r="E67" s="47"/>
      <c r="F67" s="47"/>
      <c r="L67" s="47"/>
      <c r="M67" s="47"/>
      <c r="N67" s="47"/>
      <c r="O67" s="47"/>
      <c r="P67" s="47"/>
      <c r="Q67" s="47"/>
      <c r="R67" s="47"/>
      <c r="S67" s="47"/>
      <c r="T67" s="47"/>
      <c r="U67" s="47"/>
      <c r="V67" s="47"/>
      <c r="W67" s="47"/>
      <c r="X67" s="47"/>
      <c r="Y67" s="47"/>
      <c r="Z67" s="47"/>
      <c r="AA67" s="47"/>
      <c r="AB67" s="47"/>
    </row>
    <row r="68" spans="1:28" ht="50.25" customHeight="1" x14ac:dyDescent="0.25">
      <c r="A68" s="47"/>
      <c r="B68" s="578"/>
      <c r="C68" s="578"/>
      <c r="D68" s="578"/>
      <c r="E68" s="578"/>
      <c r="F68" s="578"/>
      <c r="G68" s="578"/>
      <c r="H68" s="578"/>
      <c r="I68" s="578"/>
      <c r="J68" s="52"/>
      <c r="K68" s="52"/>
      <c r="L68" s="47"/>
      <c r="M68" s="47"/>
      <c r="N68" s="47"/>
      <c r="O68" s="47"/>
      <c r="P68" s="47"/>
      <c r="Q68" s="47"/>
      <c r="R68" s="47"/>
      <c r="S68" s="47"/>
      <c r="T68" s="47"/>
      <c r="U68" s="47"/>
      <c r="V68" s="47"/>
      <c r="W68" s="47"/>
      <c r="X68" s="47"/>
      <c r="Y68" s="47"/>
      <c r="Z68" s="47"/>
      <c r="AA68" s="47"/>
      <c r="AB68" s="47"/>
    </row>
    <row r="69" spans="1:28" x14ac:dyDescent="0.25">
      <c r="A69" s="47"/>
      <c r="B69" s="47"/>
      <c r="C69" s="47"/>
      <c r="D69" s="47"/>
      <c r="E69" s="47"/>
      <c r="F69" s="47"/>
      <c r="L69" s="47"/>
      <c r="M69" s="47"/>
      <c r="N69" s="47"/>
      <c r="O69" s="47"/>
      <c r="P69" s="47"/>
      <c r="Q69" s="47"/>
      <c r="R69" s="47"/>
      <c r="S69" s="47"/>
      <c r="T69" s="47"/>
      <c r="U69" s="47"/>
      <c r="V69" s="47"/>
      <c r="W69" s="47"/>
      <c r="X69" s="47"/>
      <c r="Y69" s="47"/>
      <c r="Z69" s="47"/>
      <c r="AA69" s="47"/>
      <c r="AB69" s="47"/>
    </row>
    <row r="70" spans="1:28" ht="36.75" customHeight="1" x14ac:dyDescent="0.25">
      <c r="A70" s="47"/>
      <c r="B70" s="575"/>
      <c r="C70" s="575"/>
      <c r="D70" s="575"/>
      <c r="E70" s="575"/>
      <c r="F70" s="575"/>
      <c r="G70" s="575"/>
      <c r="H70" s="575"/>
      <c r="I70" s="575"/>
      <c r="J70" s="51"/>
      <c r="K70" s="51"/>
      <c r="L70" s="47"/>
      <c r="M70" s="47"/>
      <c r="N70" s="47"/>
      <c r="O70" s="47"/>
      <c r="P70" s="47"/>
      <c r="Q70" s="47"/>
      <c r="R70" s="47"/>
      <c r="S70" s="47"/>
      <c r="T70" s="47"/>
      <c r="U70" s="47"/>
      <c r="V70" s="47"/>
      <c r="W70" s="47"/>
      <c r="X70" s="47"/>
      <c r="Y70" s="47"/>
      <c r="Z70" s="47"/>
      <c r="AA70" s="47"/>
      <c r="AB70" s="47"/>
    </row>
    <row r="71" spans="1:28" x14ac:dyDescent="0.25">
      <c r="A71" s="47"/>
      <c r="B71" s="54"/>
      <c r="C71" s="54"/>
      <c r="D71" s="54"/>
      <c r="E71" s="54"/>
      <c r="F71" s="54"/>
      <c r="L71" s="47"/>
      <c r="M71" s="47"/>
      <c r="N71" s="53"/>
      <c r="O71" s="47"/>
      <c r="P71" s="47"/>
      <c r="Q71" s="47"/>
      <c r="R71" s="47"/>
      <c r="S71" s="47"/>
      <c r="T71" s="47"/>
      <c r="U71" s="47"/>
      <c r="V71" s="47"/>
      <c r="W71" s="47"/>
      <c r="X71" s="47"/>
      <c r="Y71" s="47"/>
      <c r="Z71" s="47"/>
      <c r="AA71" s="47"/>
      <c r="AB71" s="47"/>
    </row>
    <row r="72" spans="1:28" ht="51" customHeight="1" x14ac:dyDescent="0.25">
      <c r="A72" s="47"/>
      <c r="B72" s="575"/>
      <c r="C72" s="575"/>
      <c r="D72" s="575"/>
      <c r="E72" s="575"/>
      <c r="F72" s="575"/>
      <c r="G72" s="575"/>
      <c r="H72" s="575"/>
      <c r="I72" s="575"/>
      <c r="J72" s="51"/>
      <c r="K72" s="51"/>
      <c r="L72" s="47"/>
      <c r="M72" s="47"/>
      <c r="N72" s="53"/>
      <c r="O72" s="47"/>
      <c r="P72" s="47"/>
      <c r="Q72" s="47"/>
      <c r="R72" s="47"/>
      <c r="S72" s="47"/>
      <c r="T72" s="47"/>
      <c r="U72" s="47"/>
      <c r="V72" s="47"/>
      <c r="W72" s="47"/>
      <c r="X72" s="47"/>
      <c r="Y72" s="47"/>
      <c r="Z72" s="47"/>
      <c r="AA72" s="47"/>
      <c r="AB72" s="47"/>
    </row>
    <row r="73" spans="1:28" ht="32.25" customHeight="1" x14ac:dyDescent="0.25">
      <c r="A73" s="47"/>
      <c r="B73" s="578"/>
      <c r="C73" s="578"/>
      <c r="D73" s="578"/>
      <c r="E73" s="578"/>
      <c r="F73" s="578"/>
      <c r="G73" s="578"/>
      <c r="H73" s="578"/>
      <c r="I73" s="578"/>
      <c r="J73" s="52"/>
      <c r="K73" s="52"/>
      <c r="L73" s="47"/>
      <c r="M73" s="47"/>
      <c r="N73" s="47"/>
      <c r="O73" s="47"/>
      <c r="P73" s="47"/>
      <c r="Q73" s="47"/>
      <c r="R73" s="47"/>
      <c r="S73" s="47"/>
      <c r="T73" s="47"/>
      <c r="U73" s="47"/>
      <c r="V73" s="47"/>
      <c r="W73" s="47"/>
      <c r="X73" s="47"/>
      <c r="Y73" s="47"/>
      <c r="Z73" s="47"/>
      <c r="AA73" s="47"/>
      <c r="AB73" s="47"/>
    </row>
    <row r="74" spans="1:28" ht="51.75" customHeight="1" x14ac:dyDescent="0.25">
      <c r="A74" s="47"/>
      <c r="B74" s="575"/>
      <c r="C74" s="575"/>
      <c r="D74" s="575"/>
      <c r="E74" s="575"/>
      <c r="F74" s="575"/>
      <c r="G74" s="575"/>
      <c r="H74" s="575"/>
      <c r="I74" s="575"/>
      <c r="J74" s="51"/>
      <c r="K74" s="51"/>
      <c r="L74" s="47"/>
      <c r="M74" s="47"/>
      <c r="N74" s="47"/>
      <c r="O74" s="47"/>
      <c r="P74" s="47"/>
      <c r="Q74" s="47"/>
      <c r="R74" s="47"/>
      <c r="S74" s="47"/>
      <c r="T74" s="47"/>
      <c r="U74" s="47"/>
      <c r="V74" s="47"/>
      <c r="W74" s="47"/>
      <c r="X74" s="47"/>
      <c r="Y74" s="47"/>
      <c r="Z74" s="47"/>
      <c r="AA74" s="47"/>
      <c r="AB74" s="47"/>
    </row>
    <row r="75" spans="1:28" ht="21.75" customHeight="1" x14ac:dyDescent="0.25">
      <c r="A75" s="47"/>
      <c r="B75" s="579"/>
      <c r="C75" s="579"/>
      <c r="D75" s="579"/>
      <c r="E75" s="579"/>
      <c r="F75" s="579"/>
      <c r="G75" s="579"/>
      <c r="H75" s="579"/>
      <c r="I75" s="579"/>
      <c r="J75" s="50"/>
      <c r="K75" s="50"/>
      <c r="L75" s="49"/>
      <c r="M75" s="49"/>
      <c r="N75" s="47"/>
      <c r="O75" s="47"/>
      <c r="P75" s="47"/>
      <c r="Q75" s="47"/>
      <c r="R75" s="47"/>
      <c r="S75" s="47"/>
      <c r="T75" s="47"/>
      <c r="U75" s="47"/>
      <c r="V75" s="47"/>
      <c r="W75" s="47"/>
      <c r="X75" s="47"/>
      <c r="Y75" s="47"/>
      <c r="Z75" s="47"/>
      <c r="AA75" s="47"/>
      <c r="AB75" s="47"/>
    </row>
    <row r="76" spans="1:28" ht="23.25" customHeight="1" x14ac:dyDescent="0.25">
      <c r="A76" s="47"/>
      <c r="B76" s="49"/>
      <c r="C76" s="49"/>
      <c r="D76" s="49"/>
      <c r="E76" s="49"/>
      <c r="F76" s="49"/>
      <c r="L76" s="47"/>
      <c r="M76" s="47"/>
      <c r="N76" s="47"/>
      <c r="O76" s="47"/>
      <c r="P76" s="47"/>
      <c r="Q76" s="47"/>
      <c r="R76" s="47"/>
      <c r="S76" s="47"/>
      <c r="T76" s="47"/>
      <c r="U76" s="47"/>
      <c r="V76" s="47"/>
      <c r="W76" s="47"/>
      <c r="X76" s="47"/>
      <c r="Y76" s="47"/>
      <c r="Z76" s="47"/>
      <c r="AA76" s="47"/>
      <c r="AB76" s="47"/>
    </row>
    <row r="77" spans="1:28" ht="18.75" customHeight="1" x14ac:dyDescent="0.25">
      <c r="A77" s="47"/>
      <c r="B77" s="577"/>
      <c r="C77" s="577"/>
      <c r="D77" s="577"/>
      <c r="E77" s="577"/>
      <c r="F77" s="577"/>
      <c r="G77" s="577"/>
      <c r="H77" s="577"/>
      <c r="I77" s="577"/>
      <c r="J77" s="48"/>
      <c r="K77" s="48"/>
      <c r="L77" s="47"/>
      <c r="M77" s="47"/>
      <c r="N77" s="47"/>
      <c r="O77" s="47"/>
      <c r="P77" s="47"/>
      <c r="Q77" s="47"/>
      <c r="R77" s="47"/>
      <c r="S77" s="47"/>
      <c r="T77" s="47"/>
      <c r="U77" s="47"/>
      <c r="V77" s="47"/>
      <c r="W77" s="47"/>
      <c r="X77" s="47"/>
      <c r="Y77" s="47"/>
      <c r="Z77" s="47"/>
      <c r="AA77" s="47"/>
      <c r="AB77" s="47"/>
    </row>
    <row r="78" spans="1:28" x14ac:dyDescent="0.25">
      <c r="A78" s="47"/>
      <c r="B78" s="47"/>
      <c r="C78" s="47"/>
      <c r="D78" s="47"/>
      <c r="E78" s="47"/>
      <c r="F78" s="47"/>
      <c r="L78" s="47"/>
      <c r="M78" s="47"/>
      <c r="N78" s="47"/>
      <c r="O78" s="47"/>
      <c r="P78" s="47"/>
      <c r="Q78" s="47"/>
      <c r="R78" s="47"/>
      <c r="S78" s="47"/>
      <c r="T78" s="47"/>
      <c r="U78" s="47"/>
      <c r="V78" s="47"/>
      <c r="W78" s="47"/>
      <c r="X78" s="47"/>
      <c r="Y78" s="47"/>
      <c r="Z78" s="47"/>
      <c r="AA78" s="47"/>
      <c r="AB78" s="47"/>
    </row>
    <row r="79" spans="1:28" x14ac:dyDescent="0.25">
      <c r="A79" s="47"/>
      <c r="B79" s="47"/>
      <c r="C79" s="47"/>
      <c r="D79" s="47"/>
      <c r="E79" s="47"/>
      <c r="F79" s="47"/>
      <c r="L79" s="47"/>
      <c r="M79" s="47"/>
      <c r="N79" s="47"/>
      <c r="O79" s="47"/>
      <c r="P79" s="47"/>
      <c r="Q79" s="47"/>
      <c r="R79" s="47"/>
      <c r="S79" s="47"/>
      <c r="T79" s="47"/>
      <c r="U79" s="47"/>
      <c r="V79" s="47"/>
      <c r="W79" s="47"/>
      <c r="X79" s="47"/>
      <c r="Y79" s="47"/>
      <c r="Z79" s="47"/>
      <c r="AA79" s="47"/>
      <c r="AB79" s="47"/>
    </row>
    <row r="80" spans="1:28" x14ac:dyDescent="0.25">
      <c r="G80" s="46"/>
      <c r="H80" s="46"/>
      <c r="I80" s="46"/>
      <c r="J80" s="46"/>
      <c r="K80" s="46"/>
    </row>
    <row r="81" spans="7:11" x14ac:dyDescent="0.25">
      <c r="G81" s="46"/>
      <c r="H81" s="46"/>
      <c r="I81" s="46"/>
      <c r="J81" s="46"/>
      <c r="K81" s="46"/>
    </row>
    <row r="82" spans="7:11" x14ac:dyDescent="0.25">
      <c r="G82" s="46"/>
      <c r="H82" s="46"/>
      <c r="I82" s="46"/>
      <c r="J82" s="46"/>
      <c r="K82" s="46"/>
    </row>
    <row r="83" spans="7:11" x14ac:dyDescent="0.25">
      <c r="G83" s="46"/>
      <c r="H83" s="46"/>
      <c r="I83" s="46"/>
      <c r="J83" s="46"/>
      <c r="K83" s="46"/>
    </row>
    <row r="84" spans="7:11" x14ac:dyDescent="0.25">
      <c r="G84" s="46"/>
      <c r="H84" s="46"/>
      <c r="I84" s="46"/>
      <c r="J84" s="46"/>
      <c r="K84" s="46"/>
    </row>
    <row r="85" spans="7:11" x14ac:dyDescent="0.25">
      <c r="G85" s="46"/>
      <c r="H85" s="46"/>
      <c r="I85" s="46"/>
      <c r="J85" s="46"/>
      <c r="K85" s="46"/>
    </row>
    <row r="86" spans="7:11" x14ac:dyDescent="0.25">
      <c r="G86" s="46"/>
      <c r="H86" s="46"/>
      <c r="I86" s="46"/>
      <c r="J86" s="46"/>
      <c r="K86" s="46"/>
    </row>
    <row r="87" spans="7:11" x14ac:dyDescent="0.25">
      <c r="G87" s="46"/>
      <c r="H87" s="46"/>
      <c r="I87" s="46"/>
      <c r="J87" s="46"/>
      <c r="K87" s="46"/>
    </row>
    <row r="88" spans="7:11" x14ac:dyDescent="0.25">
      <c r="G88" s="46"/>
      <c r="H88" s="46"/>
      <c r="I88" s="46"/>
      <c r="J88" s="46"/>
      <c r="K88" s="46"/>
    </row>
    <row r="89" spans="7:11" x14ac:dyDescent="0.25">
      <c r="G89" s="46"/>
      <c r="H89" s="46"/>
      <c r="I89" s="46"/>
      <c r="J89" s="46"/>
      <c r="K89" s="46"/>
    </row>
    <row r="90" spans="7:11" x14ac:dyDescent="0.25">
      <c r="G90" s="46"/>
      <c r="H90" s="46"/>
      <c r="I90" s="46"/>
      <c r="J90" s="46"/>
      <c r="K90" s="46"/>
    </row>
    <row r="91" spans="7:11" x14ac:dyDescent="0.25">
      <c r="G91" s="46"/>
      <c r="H91" s="46"/>
      <c r="I91" s="46"/>
      <c r="J91" s="46"/>
      <c r="K91" s="46"/>
    </row>
    <row r="92" spans="7:11" x14ac:dyDescent="0.25">
      <c r="G92" s="46"/>
      <c r="H92" s="46"/>
      <c r="I92" s="46"/>
      <c r="J92" s="46"/>
      <c r="K92" s="46"/>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T20:W20"/>
    <mergeCell ref="T21:U21"/>
    <mergeCell ref="V21:W21"/>
    <mergeCell ref="X20:AA20"/>
    <mergeCell ref="X21:Y21"/>
    <mergeCell ref="Z21:AA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59"/>
  <sheetViews>
    <sheetView zoomScale="70" zoomScaleNormal="70" zoomScaleSheetLayoutView="70"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29" t="s">
        <v>62</v>
      </c>
    </row>
    <row r="2" spans="1:28" s="10" customFormat="1" ht="18.75" customHeight="1" x14ac:dyDescent="0.3">
      <c r="A2" s="16"/>
      <c r="S2" s="13" t="s">
        <v>6</v>
      </c>
    </row>
    <row r="3" spans="1:28" s="10" customFormat="1" ht="18.75" x14ac:dyDescent="0.3">
      <c r="S3" s="13" t="s">
        <v>61</v>
      </c>
    </row>
    <row r="4" spans="1:28" s="10" customFormat="1" ht="18.75" customHeight="1" x14ac:dyDescent="0.2">
      <c r="A4" s="440" t="str">
        <f>'1. паспорт местоположение'!A2:C2</f>
        <v>Год раскрытия информации: 2024 год</v>
      </c>
      <c r="B4" s="440"/>
      <c r="C4" s="440"/>
      <c r="D4" s="440"/>
      <c r="E4" s="440"/>
      <c r="F4" s="440"/>
      <c r="G4" s="440"/>
      <c r="H4" s="440"/>
      <c r="I4" s="440"/>
      <c r="J4" s="440"/>
      <c r="K4" s="440"/>
      <c r="L4" s="440"/>
      <c r="M4" s="440"/>
      <c r="N4" s="440"/>
      <c r="O4" s="440"/>
      <c r="P4" s="440"/>
      <c r="Q4" s="440"/>
      <c r="R4" s="440"/>
      <c r="S4" s="440"/>
    </row>
    <row r="5" spans="1:28" s="10" customFormat="1" ht="15.75" x14ac:dyDescent="0.2">
      <c r="A5" s="15"/>
    </row>
    <row r="6" spans="1:28" s="10" customFormat="1" ht="18.75" x14ac:dyDescent="0.2">
      <c r="A6" s="436" t="s">
        <v>5</v>
      </c>
      <c r="B6" s="436"/>
      <c r="C6" s="436"/>
      <c r="D6" s="436"/>
      <c r="E6" s="436"/>
      <c r="F6" s="436"/>
      <c r="G6" s="436"/>
      <c r="H6" s="436"/>
      <c r="I6" s="436"/>
      <c r="J6" s="436"/>
      <c r="K6" s="436"/>
      <c r="L6" s="436"/>
      <c r="M6" s="436"/>
      <c r="N6" s="436"/>
      <c r="O6" s="436"/>
      <c r="P6" s="436"/>
      <c r="Q6" s="436"/>
      <c r="R6" s="436"/>
      <c r="S6" s="436"/>
      <c r="T6" s="11"/>
      <c r="U6" s="11"/>
      <c r="V6" s="11"/>
      <c r="W6" s="11"/>
      <c r="X6" s="11"/>
      <c r="Y6" s="11"/>
      <c r="Z6" s="11"/>
      <c r="AA6" s="11"/>
      <c r="AB6" s="11"/>
    </row>
    <row r="7" spans="1:28" s="10" customFormat="1" ht="18.75" x14ac:dyDescent="0.2">
      <c r="A7" s="436"/>
      <c r="B7" s="436"/>
      <c r="C7" s="436"/>
      <c r="D7" s="436"/>
      <c r="E7" s="436"/>
      <c r="F7" s="436"/>
      <c r="G7" s="436"/>
      <c r="H7" s="436"/>
      <c r="I7" s="436"/>
      <c r="J7" s="436"/>
      <c r="K7" s="436"/>
      <c r="L7" s="436"/>
      <c r="M7" s="436"/>
      <c r="N7" s="436"/>
      <c r="O7" s="436"/>
      <c r="P7" s="436"/>
      <c r="Q7" s="436"/>
      <c r="R7" s="436"/>
      <c r="S7" s="436"/>
      <c r="T7" s="11"/>
      <c r="U7" s="11"/>
      <c r="V7" s="11"/>
      <c r="W7" s="11"/>
      <c r="X7" s="11"/>
      <c r="Y7" s="11"/>
      <c r="Z7" s="11"/>
      <c r="AA7" s="11"/>
      <c r="AB7" s="11"/>
    </row>
    <row r="8" spans="1:28" s="10" customFormat="1" ht="18.75" x14ac:dyDescent="0.2">
      <c r="A8" s="441" t="str">
        <f>'8. Общие сведения'!A9:B9</f>
        <v>ООО "Газпром энерго" (Центральный филиал)</v>
      </c>
      <c r="B8" s="442"/>
      <c r="C8" s="442"/>
      <c r="D8" s="442"/>
      <c r="E8" s="442"/>
      <c r="F8" s="442"/>
      <c r="G8" s="442"/>
      <c r="H8" s="442"/>
      <c r="I8" s="442"/>
      <c r="J8" s="442"/>
      <c r="K8" s="442"/>
      <c r="L8" s="442"/>
      <c r="M8" s="442"/>
      <c r="N8" s="442"/>
      <c r="O8" s="442"/>
      <c r="P8" s="442"/>
      <c r="Q8" s="442"/>
      <c r="R8" s="442"/>
      <c r="S8" s="442"/>
      <c r="T8" s="11"/>
      <c r="U8" s="11"/>
      <c r="V8" s="11"/>
      <c r="W8" s="11"/>
      <c r="X8" s="11"/>
      <c r="Y8" s="11"/>
      <c r="Z8" s="11"/>
      <c r="AA8" s="11"/>
      <c r="AB8" s="11"/>
    </row>
    <row r="9" spans="1:28" s="10" customFormat="1" ht="18.75" x14ac:dyDescent="0.2">
      <c r="A9" s="432" t="s">
        <v>4</v>
      </c>
      <c r="B9" s="432"/>
      <c r="C9" s="432"/>
      <c r="D9" s="432"/>
      <c r="E9" s="432"/>
      <c r="F9" s="432"/>
      <c r="G9" s="432"/>
      <c r="H9" s="432"/>
      <c r="I9" s="432"/>
      <c r="J9" s="432"/>
      <c r="K9" s="432"/>
      <c r="L9" s="432"/>
      <c r="M9" s="432"/>
      <c r="N9" s="432"/>
      <c r="O9" s="432"/>
      <c r="P9" s="432"/>
      <c r="Q9" s="432"/>
      <c r="R9" s="432"/>
      <c r="S9" s="432"/>
      <c r="T9" s="11"/>
      <c r="U9" s="11"/>
      <c r="V9" s="11"/>
      <c r="W9" s="11"/>
      <c r="X9" s="11"/>
      <c r="Y9" s="11"/>
      <c r="Z9" s="11"/>
      <c r="AA9" s="11"/>
      <c r="AB9" s="11"/>
    </row>
    <row r="10" spans="1:28" s="10" customFormat="1" ht="18.75" x14ac:dyDescent="0.2">
      <c r="A10" s="436"/>
      <c r="B10" s="436"/>
      <c r="C10" s="436"/>
      <c r="D10" s="436"/>
      <c r="E10" s="436"/>
      <c r="F10" s="436"/>
      <c r="G10" s="436"/>
      <c r="H10" s="436"/>
      <c r="I10" s="436"/>
      <c r="J10" s="436"/>
      <c r="K10" s="436"/>
      <c r="L10" s="436"/>
      <c r="M10" s="436"/>
      <c r="N10" s="436"/>
      <c r="O10" s="436"/>
      <c r="P10" s="436"/>
      <c r="Q10" s="436"/>
      <c r="R10" s="436"/>
      <c r="S10" s="436"/>
      <c r="T10" s="11"/>
      <c r="U10" s="11"/>
      <c r="V10" s="11"/>
      <c r="W10" s="11"/>
      <c r="X10" s="11"/>
      <c r="Y10" s="11"/>
      <c r="Z10" s="11"/>
      <c r="AA10" s="11"/>
      <c r="AB10" s="11"/>
    </row>
    <row r="11" spans="1:28" s="10" customFormat="1" ht="18.75" x14ac:dyDescent="0.2">
      <c r="A11" s="437" t="str">
        <f>'8. Общие сведения'!A12:B12</f>
        <v>O_ОНМ25/1</v>
      </c>
      <c r="B11" s="438"/>
      <c r="C11" s="438"/>
      <c r="D11" s="438"/>
      <c r="E11" s="438"/>
      <c r="F11" s="438"/>
      <c r="G11" s="438"/>
      <c r="H11" s="438"/>
      <c r="I11" s="438"/>
      <c r="J11" s="438"/>
      <c r="K11" s="438"/>
      <c r="L11" s="438"/>
      <c r="M11" s="438"/>
      <c r="N11" s="438"/>
      <c r="O11" s="438"/>
      <c r="P11" s="438"/>
      <c r="Q11" s="438"/>
      <c r="R11" s="438"/>
      <c r="S11" s="438"/>
      <c r="T11" s="11"/>
      <c r="U11" s="11"/>
      <c r="V11" s="11"/>
      <c r="W11" s="11"/>
      <c r="X11" s="11"/>
      <c r="Y11" s="11"/>
      <c r="Z11" s="11"/>
      <c r="AA11" s="11"/>
      <c r="AB11" s="11"/>
    </row>
    <row r="12" spans="1:28" s="10" customFormat="1" ht="18.75" x14ac:dyDescent="0.2">
      <c r="A12" s="432" t="s">
        <v>3</v>
      </c>
      <c r="B12" s="432"/>
      <c r="C12" s="432"/>
      <c r="D12" s="432"/>
      <c r="E12" s="432"/>
      <c r="F12" s="432"/>
      <c r="G12" s="432"/>
      <c r="H12" s="432"/>
      <c r="I12" s="432"/>
      <c r="J12" s="432"/>
      <c r="K12" s="432"/>
      <c r="L12" s="432"/>
      <c r="M12" s="432"/>
      <c r="N12" s="432"/>
      <c r="O12" s="432"/>
      <c r="P12" s="432"/>
      <c r="Q12" s="432"/>
      <c r="R12" s="432"/>
      <c r="S12" s="432"/>
      <c r="T12" s="11"/>
      <c r="U12" s="11"/>
      <c r="V12" s="11"/>
      <c r="W12" s="11"/>
      <c r="X12" s="11"/>
      <c r="Y12" s="11"/>
      <c r="Z12" s="11"/>
      <c r="AA12" s="11"/>
      <c r="AB12" s="11"/>
    </row>
    <row r="13" spans="1:28" s="7" customFormat="1" ht="15.75" customHeight="1" x14ac:dyDescent="0.2">
      <c r="A13" s="439"/>
      <c r="B13" s="439"/>
      <c r="C13" s="439"/>
      <c r="D13" s="439"/>
      <c r="E13" s="439"/>
      <c r="F13" s="439"/>
      <c r="G13" s="439"/>
      <c r="H13" s="439"/>
      <c r="I13" s="439"/>
      <c r="J13" s="439"/>
      <c r="K13" s="439"/>
      <c r="L13" s="439"/>
      <c r="M13" s="439"/>
      <c r="N13" s="439"/>
      <c r="O13" s="439"/>
      <c r="P13" s="439"/>
      <c r="Q13" s="439"/>
      <c r="R13" s="439"/>
      <c r="S13" s="439"/>
      <c r="T13" s="8"/>
      <c r="U13" s="8"/>
      <c r="V13" s="8"/>
      <c r="W13" s="8"/>
      <c r="X13" s="8"/>
      <c r="Y13" s="8"/>
      <c r="Z13" s="8"/>
      <c r="AA13" s="8"/>
      <c r="AB13" s="8"/>
    </row>
    <row r="14" spans="1:28" s="2" customFormat="1" ht="12.75" x14ac:dyDescent="0.2">
      <c r="A14" s="430" t="str">
        <f>'8. Общие сведения'!A15:B15</f>
        <v>Покупка генератора поискового ГП-500К (с кейсом) Ангстрем 1 шт.</v>
      </c>
      <c r="B14" s="431"/>
      <c r="C14" s="431"/>
      <c r="D14" s="431"/>
      <c r="E14" s="431"/>
      <c r="F14" s="431"/>
      <c r="G14" s="431"/>
      <c r="H14" s="431"/>
      <c r="I14" s="431"/>
      <c r="J14" s="431"/>
      <c r="K14" s="431"/>
      <c r="L14" s="431"/>
      <c r="M14" s="431"/>
      <c r="N14" s="431"/>
      <c r="O14" s="431"/>
      <c r="P14" s="431"/>
      <c r="Q14" s="431"/>
      <c r="R14" s="431"/>
      <c r="S14" s="431"/>
      <c r="T14" s="6"/>
      <c r="U14" s="6"/>
      <c r="V14" s="6"/>
      <c r="W14" s="6"/>
      <c r="X14" s="6"/>
      <c r="Y14" s="6"/>
      <c r="Z14" s="6"/>
      <c r="AA14" s="6"/>
      <c r="AB14" s="6"/>
    </row>
    <row r="15" spans="1:28" s="2" customFormat="1" ht="15" customHeight="1" x14ac:dyDescent="0.2">
      <c r="A15" s="432" t="s">
        <v>2</v>
      </c>
      <c r="B15" s="432"/>
      <c r="C15" s="432"/>
      <c r="D15" s="432"/>
      <c r="E15" s="432"/>
      <c r="F15" s="432"/>
      <c r="G15" s="432"/>
      <c r="H15" s="432"/>
      <c r="I15" s="432"/>
      <c r="J15" s="432"/>
      <c r="K15" s="432"/>
      <c r="L15" s="432"/>
      <c r="M15" s="432"/>
      <c r="N15" s="432"/>
      <c r="O15" s="432"/>
      <c r="P15" s="432"/>
      <c r="Q15" s="432"/>
      <c r="R15" s="432"/>
      <c r="S15" s="432"/>
      <c r="T15" s="4"/>
      <c r="U15" s="4"/>
      <c r="V15" s="4"/>
      <c r="W15" s="4"/>
      <c r="X15" s="4"/>
      <c r="Y15" s="4"/>
      <c r="Z15" s="4"/>
      <c r="AA15" s="4"/>
      <c r="AB15" s="4"/>
    </row>
    <row r="16" spans="1:28" s="2" customFormat="1" ht="15" customHeight="1" x14ac:dyDescent="0.2">
      <c r="A16" s="433"/>
      <c r="B16" s="433"/>
      <c r="C16" s="433"/>
      <c r="D16" s="433"/>
      <c r="E16" s="433"/>
      <c r="F16" s="433"/>
      <c r="G16" s="433"/>
      <c r="H16" s="433"/>
      <c r="I16" s="433"/>
      <c r="J16" s="433"/>
      <c r="K16" s="433"/>
      <c r="L16" s="433"/>
      <c r="M16" s="433"/>
      <c r="N16" s="433"/>
      <c r="O16" s="433"/>
      <c r="P16" s="433"/>
      <c r="Q16" s="433"/>
      <c r="R16" s="433"/>
      <c r="S16" s="433"/>
      <c r="T16" s="3"/>
      <c r="U16" s="3"/>
      <c r="V16" s="3"/>
      <c r="W16" s="3"/>
      <c r="X16" s="3"/>
      <c r="Y16" s="3"/>
    </row>
    <row r="17" spans="1:28" s="2" customFormat="1" ht="45.75" customHeight="1" x14ac:dyDescent="0.2">
      <c r="A17" s="434" t="s">
        <v>350</v>
      </c>
      <c r="B17" s="434"/>
      <c r="C17" s="434"/>
      <c r="D17" s="434"/>
      <c r="E17" s="434"/>
      <c r="F17" s="434"/>
      <c r="G17" s="434"/>
      <c r="H17" s="434"/>
      <c r="I17" s="434"/>
      <c r="J17" s="434"/>
      <c r="K17" s="434"/>
      <c r="L17" s="434"/>
      <c r="M17" s="434"/>
      <c r="N17" s="434"/>
      <c r="O17" s="434"/>
      <c r="P17" s="434"/>
      <c r="Q17" s="434"/>
      <c r="R17" s="434"/>
      <c r="S17" s="434"/>
      <c r="T17" s="5"/>
      <c r="U17" s="5"/>
      <c r="V17" s="5"/>
      <c r="W17" s="5"/>
      <c r="X17" s="5"/>
      <c r="Y17" s="5"/>
      <c r="Z17" s="5"/>
      <c r="AA17" s="5"/>
      <c r="AB17" s="5"/>
    </row>
    <row r="18" spans="1:28" s="2" customFormat="1" ht="15" customHeight="1" x14ac:dyDescent="0.2">
      <c r="A18" s="435"/>
      <c r="B18" s="435"/>
      <c r="C18" s="435"/>
      <c r="D18" s="435"/>
      <c r="E18" s="435"/>
      <c r="F18" s="435"/>
      <c r="G18" s="435"/>
      <c r="H18" s="435"/>
      <c r="I18" s="435"/>
      <c r="J18" s="435"/>
      <c r="K18" s="435"/>
      <c r="L18" s="435"/>
      <c r="M18" s="435"/>
      <c r="N18" s="435"/>
      <c r="O18" s="435"/>
      <c r="P18" s="435"/>
      <c r="Q18" s="435"/>
      <c r="R18" s="435"/>
      <c r="S18" s="435"/>
      <c r="T18" s="3"/>
      <c r="U18" s="3"/>
      <c r="V18" s="3"/>
      <c r="W18" s="3"/>
      <c r="X18" s="3"/>
      <c r="Y18" s="3"/>
    </row>
    <row r="19" spans="1:28" s="2" customFormat="1" ht="54" customHeight="1" x14ac:dyDescent="0.2">
      <c r="A19" s="443" t="s">
        <v>1</v>
      </c>
      <c r="B19" s="443" t="s">
        <v>88</v>
      </c>
      <c r="C19" s="444" t="s">
        <v>263</v>
      </c>
      <c r="D19" s="443" t="s">
        <v>262</v>
      </c>
      <c r="E19" s="443" t="s">
        <v>87</v>
      </c>
      <c r="F19" s="443" t="s">
        <v>86</v>
      </c>
      <c r="G19" s="443" t="s">
        <v>258</v>
      </c>
      <c r="H19" s="443" t="s">
        <v>85</v>
      </c>
      <c r="I19" s="443" t="s">
        <v>84</v>
      </c>
      <c r="J19" s="443" t="s">
        <v>83</v>
      </c>
      <c r="K19" s="443" t="s">
        <v>82</v>
      </c>
      <c r="L19" s="443" t="s">
        <v>81</v>
      </c>
      <c r="M19" s="443" t="s">
        <v>80</v>
      </c>
      <c r="N19" s="443" t="s">
        <v>79</v>
      </c>
      <c r="O19" s="443" t="s">
        <v>78</v>
      </c>
      <c r="P19" s="443" t="s">
        <v>77</v>
      </c>
      <c r="Q19" s="443" t="s">
        <v>261</v>
      </c>
      <c r="R19" s="443"/>
      <c r="S19" s="446" t="s">
        <v>349</v>
      </c>
      <c r="T19" s="3"/>
      <c r="U19" s="3"/>
      <c r="V19" s="3"/>
      <c r="W19" s="3"/>
      <c r="X19" s="3"/>
      <c r="Y19" s="3"/>
    </row>
    <row r="20" spans="1:28" s="2" customFormat="1" ht="180.75" customHeight="1" x14ac:dyDescent="0.2">
      <c r="A20" s="443"/>
      <c r="B20" s="443"/>
      <c r="C20" s="445"/>
      <c r="D20" s="443"/>
      <c r="E20" s="443"/>
      <c r="F20" s="443"/>
      <c r="G20" s="443"/>
      <c r="H20" s="443"/>
      <c r="I20" s="443"/>
      <c r="J20" s="443"/>
      <c r="K20" s="443"/>
      <c r="L20" s="443"/>
      <c r="M20" s="443"/>
      <c r="N20" s="443"/>
      <c r="O20" s="443"/>
      <c r="P20" s="443"/>
      <c r="Q20" s="30" t="s">
        <v>259</v>
      </c>
      <c r="R20" s="31" t="s">
        <v>260</v>
      </c>
      <c r="S20" s="446"/>
      <c r="T20" s="25"/>
      <c r="U20" s="25"/>
      <c r="V20" s="25"/>
      <c r="W20" s="25"/>
      <c r="X20" s="25"/>
      <c r="Y20" s="25"/>
      <c r="Z20" s="24"/>
      <c r="AA20" s="24"/>
      <c r="AB20" s="24"/>
    </row>
    <row r="21" spans="1:28" s="2" customFormat="1" ht="18.75" x14ac:dyDescent="0.2">
      <c r="A21" s="30">
        <v>1</v>
      </c>
      <c r="B21" s="33">
        <v>2</v>
      </c>
      <c r="C21" s="30">
        <v>3</v>
      </c>
      <c r="D21" s="33">
        <v>4</v>
      </c>
      <c r="E21" s="30">
        <v>5</v>
      </c>
      <c r="F21" s="33">
        <v>6</v>
      </c>
      <c r="G21" s="124">
        <v>7</v>
      </c>
      <c r="H21" s="125">
        <v>8</v>
      </c>
      <c r="I21" s="124">
        <v>9</v>
      </c>
      <c r="J21" s="125">
        <v>10</v>
      </c>
      <c r="K21" s="124">
        <v>11</v>
      </c>
      <c r="L21" s="125">
        <v>12</v>
      </c>
      <c r="M21" s="124">
        <v>13</v>
      </c>
      <c r="N21" s="125">
        <v>14</v>
      </c>
      <c r="O21" s="124">
        <v>15</v>
      </c>
      <c r="P21" s="125">
        <v>16</v>
      </c>
      <c r="Q21" s="124">
        <v>17</v>
      </c>
      <c r="R21" s="125">
        <v>18</v>
      </c>
      <c r="S21" s="124">
        <v>19</v>
      </c>
      <c r="T21" s="25"/>
      <c r="U21" s="25"/>
      <c r="V21" s="25"/>
      <c r="W21" s="25"/>
      <c r="X21" s="25"/>
      <c r="Y21" s="25"/>
      <c r="Z21" s="24"/>
      <c r="AA21" s="24"/>
      <c r="AB21" s="24"/>
    </row>
    <row r="22" spans="1:28" s="2" customFormat="1" ht="32.25" customHeight="1" x14ac:dyDescent="0.2">
      <c r="A22" s="28" t="s">
        <v>437</v>
      </c>
      <c r="B22" s="28" t="s">
        <v>437</v>
      </c>
      <c r="C22" s="28" t="s">
        <v>437</v>
      </c>
      <c r="D22" s="28" t="s">
        <v>437</v>
      </c>
      <c r="E22" s="28" t="s">
        <v>437</v>
      </c>
      <c r="F22" s="28" t="s">
        <v>437</v>
      </c>
      <c r="G22" s="28" t="s">
        <v>437</v>
      </c>
      <c r="H22" s="28" t="s">
        <v>437</v>
      </c>
      <c r="I22" s="28" t="s">
        <v>437</v>
      </c>
      <c r="J22" s="28" t="s">
        <v>437</v>
      </c>
      <c r="K22" s="28" t="s">
        <v>437</v>
      </c>
      <c r="L22" s="28" t="s">
        <v>437</v>
      </c>
      <c r="M22" s="28" t="s">
        <v>437</v>
      </c>
      <c r="N22" s="28" t="s">
        <v>437</v>
      </c>
      <c r="O22" s="28" t="s">
        <v>437</v>
      </c>
      <c r="P22" s="28" t="s">
        <v>437</v>
      </c>
      <c r="Q22" s="28" t="s">
        <v>437</v>
      </c>
      <c r="R22" s="28" t="s">
        <v>437</v>
      </c>
      <c r="S22" s="28" t="s">
        <v>437</v>
      </c>
      <c r="T22" s="25"/>
      <c r="U22" s="25"/>
      <c r="V22" s="25"/>
      <c r="W22" s="25"/>
      <c r="X22" s="25"/>
      <c r="Y22" s="25"/>
      <c r="Z22" s="24"/>
      <c r="AA22" s="24"/>
      <c r="AB22" s="24"/>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39"/>
  <sheetViews>
    <sheetView zoomScale="85" zoomScaleNormal="85" zoomScaleSheetLayoutView="85" workbookViewId="0">
      <selection activeCell="A13" sqref="A13:T13"/>
    </sheetView>
  </sheetViews>
  <sheetFormatPr defaultColWidth="10.7109375" defaultRowHeight="15.75" x14ac:dyDescent="0.25"/>
  <cols>
    <col min="1" max="1" width="9.5703125" style="35" customWidth="1"/>
    <col min="2" max="2" width="8.7109375" style="35" customWidth="1"/>
    <col min="3" max="3" width="12.7109375" style="35" customWidth="1"/>
    <col min="4" max="4" width="16.140625" style="35" customWidth="1"/>
    <col min="5" max="5" width="11.140625" style="35" customWidth="1"/>
    <col min="6" max="6" width="11" style="35" customWidth="1"/>
    <col min="7" max="8" width="8.710937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s="10" customFormat="1" ht="18.75" customHeight="1" x14ac:dyDescent="0.3">
      <c r="A2" s="16"/>
      <c r="H2" s="14"/>
      <c r="T2" s="13"/>
    </row>
    <row r="3" spans="1:20" s="10" customFormat="1" x14ac:dyDescent="0.2">
      <c r="A3" s="422" t="str">
        <f>'1. паспорт местоположение'!A2:C2</f>
        <v>Год раскрытия информации: 2024 год</v>
      </c>
      <c r="B3" s="422"/>
      <c r="C3" s="422"/>
      <c r="D3" s="422"/>
      <c r="E3" s="422"/>
      <c r="F3" s="422"/>
      <c r="G3" s="422"/>
      <c r="H3" s="422"/>
      <c r="I3" s="422"/>
      <c r="J3" s="422"/>
      <c r="K3" s="422"/>
      <c r="L3" s="422"/>
      <c r="M3" s="422"/>
      <c r="N3" s="422"/>
      <c r="O3" s="422"/>
      <c r="P3" s="422"/>
      <c r="Q3" s="422"/>
      <c r="R3" s="422"/>
      <c r="S3" s="422"/>
      <c r="T3" s="422"/>
    </row>
    <row r="4" spans="1:20" s="10" customFormat="1" x14ac:dyDescent="0.2">
      <c r="A4" s="15"/>
      <c r="H4" s="14"/>
    </row>
    <row r="5" spans="1:20" s="10" customFormat="1" ht="18.75" x14ac:dyDescent="0.2">
      <c r="A5" s="436" t="s">
        <v>5</v>
      </c>
      <c r="B5" s="436"/>
      <c r="C5" s="436"/>
      <c r="D5" s="436"/>
      <c r="E5" s="436"/>
      <c r="F5" s="436"/>
      <c r="G5" s="436"/>
      <c r="H5" s="436"/>
      <c r="I5" s="436"/>
      <c r="J5" s="436"/>
      <c r="K5" s="436"/>
      <c r="L5" s="436"/>
      <c r="M5" s="436"/>
      <c r="N5" s="436"/>
      <c r="O5" s="436"/>
      <c r="P5" s="436"/>
      <c r="Q5" s="436"/>
      <c r="R5" s="436"/>
      <c r="S5" s="436"/>
      <c r="T5" s="436"/>
    </row>
    <row r="6" spans="1:20" s="10" customFormat="1" ht="18.75" x14ac:dyDescent="0.2">
      <c r="A6" s="436"/>
      <c r="B6" s="436"/>
      <c r="C6" s="436"/>
      <c r="D6" s="436"/>
      <c r="E6" s="436"/>
      <c r="F6" s="436"/>
      <c r="G6" s="436"/>
      <c r="H6" s="436"/>
      <c r="I6" s="436"/>
      <c r="J6" s="436"/>
      <c r="K6" s="436"/>
      <c r="L6" s="436"/>
      <c r="M6" s="436"/>
      <c r="N6" s="436"/>
      <c r="O6" s="436"/>
      <c r="P6" s="436"/>
      <c r="Q6" s="436"/>
      <c r="R6" s="436"/>
      <c r="S6" s="436"/>
      <c r="T6" s="436"/>
    </row>
    <row r="7" spans="1:20" s="10" customFormat="1" ht="18.75" customHeight="1" x14ac:dyDescent="0.2">
      <c r="A7" s="437" t="str">
        <f>'2. паспорт  ТП'!A8:S8</f>
        <v>ООО "Газпром энерго" (Центральный филиал)</v>
      </c>
      <c r="B7" s="438"/>
      <c r="C7" s="438"/>
      <c r="D7" s="438"/>
      <c r="E7" s="438"/>
      <c r="F7" s="438"/>
      <c r="G7" s="438"/>
      <c r="H7" s="438"/>
      <c r="I7" s="438"/>
      <c r="J7" s="438"/>
      <c r="K7" s="438"/>
      <c r="L7" s="438"/>
      <c r="M7" s="438"/>
      <c r="N7" s="438"/>
      <c r="O7" s="438"/>
      <c r="P7" s="438"/>
      <c r="Q7" s="438"/>
      <c r="R7" s="438"/>
      <c r="S7" s="438"/>
      <c r="T7" s="438"/>
    </row>
    <row r="8" spans="1:20" s="10" customFormat="1" ht="18.75" customHeight="1" x14ac:dyDescent="0.2">
      <c r="A8" s="432" t="s">
        <v>4</v>
      </c>
      <c r="B8" s="432"/>
      <c r="C8" s="432"/>
      <c r="D8" s="432"/>
      <c r="E8" s="432"/>
      <c r="F8" s="432"/>
      <c r="G8" s="432"/>
      <c r="H8" s="432"/>
      <c r="I8" s="432"/>
      <c r="J8" s="432"/>
      <c r="K8" s="432"/>
      <c r="L8" s="432"/>
      <c r="M8" s="432"/>
      <c r="N8" s="432"/>
      <c r="O8" s="432"/>
      <c r="P8" s="432"/>
      <c r="Q8" s="432"/>
      <c r="R8" s="432"/>
      <c r="S8" s="432"/>
      <c r="T8" s="432"/>
    </row>
    <row r="9" spans="1:20" s="10" customFormat="1" ht="18.75" x14ac:dyDescent="0.2">
      <c r="A9" s="436"/>
      <c r="B9" s="436"/>
      <c r="C9" s="436"/>
      <c r="D9" s="436"/>
      <c r="E9" s="436"/>
      <c r="F9" s="436"/>
      <c r="G9" s="436"/>
      <c r="H9" s="436"/>
      <c r="I9" s="436"/>
      <c r="J9" s="436"/>
      <c r="K9" s="436"/>
      <c r="L9" s="436"/>
      <c r="M9" s="436"/>
      <c r="N9" s="436"/>
      <c r="O9" s="436"/>
      <c r="P9" s="436"/>
      <c r="Q9" s="436"/>
      <c r="R9" s="436"/>
      <c r="S9" s="436"/>
      <c r="T9" s="436"/>
    </row>
    <row r="10" spans="1:20" s="10" customFormat="1" ht="18.75" customHeight="1" x14ac:dyDescent="0.2">
      <c r="A10" s="430" t="str">
        <f>'2. паспорт  ТП'!A11:S11</f>
        <v>O_ОНМ25/1</v>
      </c>
      <c r="B10" s="431"/>
      <c r="C10" s="431"/>
      <c r="D10" s="431"/>
      <c r="E10" s="431"/>
      <c r="F10" s="431"/>
      <c r="G10" s="431"/>
      <c r="H10" s="431"/>
      <c r="I10" s="431"/>
      <c r="J10" s="431"/>
      <c r="K10" s="431"/>
      <c r="L10" s="431"/>
      <c r="M10" s="431"/>
      <c r="N10" s="431"/>
      <c r="O10" s="431"/>
      <c r="P10" s="431"/>
      <c r="Q10" s="431"/>
      <c r="R10" s="431"/>
      <c r="S10" s="431"/>
      <c r="T10" s="431"/>
    </row>
    <row r="11" spans="1:20" s="10" customFormat="1" ht="18.75" customHeight="1" x14ac:dyDescent="0.2">
      <c r="A11" s="432" t="s">
        <v>3</v>
      </c>
      <c r="B11" s="432"/>
      <c r="C11" s="432"/>
      <c r="D11" s="432"/>
      <c r="E11" s="432"/>
      <c r="F11" s="432"/>
      <c r="G11" s="432"/>
      <c r="H11" s="432"/>
      <c r="I11" s="432"/>
      <c r="J11" s="432"/>
      <c r="K11" s="432"/>
      <c r="L11" s="432"/>
      <c r="M11" s="432"/>
      <c r="N11" s="432"/>
      <c r="O11" s="432"/>
      <c r="P11" s="432"/>
      <c r="Q11" s="432"/>
      <c r="R11" s="432"/>
      <c r="S11" s="432"/>
      <c r="T11" s="432"/>
    </row>
    <row r="12" spans="1:20" s="7" customFormat="1" ht="15.75" customHeight="1" x14ac:dyDescent="0.2">
      <c r="A12" s="439"/>
      <c r="B12" s="439"/>
      <c r="C12" s="439"/>
      <c r="D12" s="439"/>
      <c r="E12" s="439"/>
      <c r="F12" s="439"/>
      <c r="G12" s="439"/>
      <c r="H12" s="439"/>
      <c r="I12" s="439"/>
      <c r="J12" s="439"/>
      <c r="K12" s="439"/>
      <c r="L12" s="439"/>
      <c r="M12" s="439"/>
      <c r="N12" s="439"/>
      <c r="O12" s="439"/>
      <c r="P12" s="439"/>
      <c r="Q12" s="439"/>
      <c r="R12" s="439"/>
      <c r="S12" s="439"/>
      <c r="T12" s="439"/>
    </row>
    <row r="13" spans="1:20" s="2" customFormat="1" ht="14.25" x14ac:dyDescent="0.2">
      <c r="A13" s="437" t="str">
        <f>'2. паспорт  ТП'!A14:S14</f>
        <v>Покупка генератора поискового ГП-500К (с кейсом) Ангстрем 1 шт.</v>
      </c>
      <c r="B13" s="438"/>
      <c r="C13" s="438"/>
      <c r="D13" s="438"/>
      <c r="E13" s="438"/>
      <c r="F13" s="438"/>
      <c r="G13" s="438"/>
      <c r="H13" s="438"/>
      <c r="I13" s="438"/>
      <c r="J13" s="438"/>
      <c r="K13" s="438"/>
      <c r="L13" s="438"/>
      <c r="M13" s="438"/>
      <c r="N13" s="438"/>
      <c r="O13" s="438"/>
      <c r="P13" s="438"/>
      <c r="Q13" s="438"/>
      <c r="R13" s="438"/>
      <c r="S13" s="438"/>
      <c r="T13" s="438"/>
    </row>
    <row r="14" spans="1:20" s="2" customFormat="1" ht="15" customHeight="1" x14ac:dyDescent="0.2">
      <c r="A14" s="432" t="s">
        <v>2</v>
      </c>
      <c r="B14" s="432"/>
      <c r="C14" s="432"/>
      <c r="D14" s="432"/>
      <c r="E14" s="432"/>
      <c r="F14" s="432"/>
      <c r="G14" s="432"/>
      <c r="H14" s="432"/>
      <c r="I14" s="432"/>
      <c r="J14" s="432"/>
      <c r="K14" s="432"/>
      <c r="L14" s="432"/>
      <c r="M14" s="432"/>
      <c r="N14" s="432"/>
      <c r="O14" s="432"/>
      <c r="P14" s="432"/>
      <c r="Q14" s="432"/>
      <c r="R14" s="432"/>
      <c r="S14" s="432"/>
      <c r="T14" s="432"/>
    </row>
    <row r="15" spans="1:20" s="2" customFormat="1" ht="15" customHeight="1" x14ac:dyDescent="0.2">
      <c r="A15" s="433"/>
      <c r="B15" s="433"/>
      <c r="C15" s="433"/>
      <c r="D15" s="433"/>
      <c r="E15" s="433"/>
      <c r="F15" s="433"/>
      <c r="G15" s="433"/>
      <c r="H15" s="433"/>
      <c r="I15" s="433"/>
      <c r="J15" s="433"/>
      <c r="K15" s="433"/>
      <c r="L15" s="433"/>
      <c r="M15" s="433"/>
      <c r="N15" s="433"/>
      <c r="O15" s="433"/>
      <c r="P15" s="433"/>
      <c r="Q15" s="433"/>
      <c r="R15" s="433"/>
      <c r="S15" s="433"/>
      <c r="T15" s="433"/>
    </row>
    <row r="16" spans="1:20" s="2" customFormat="1" ht="15" customHeight="1" x14ac:dyDescent="0.2">
      <c r="A16" s="450" t="s">
        <v>354</v>
      </c>
      <c r="B16" s="450"/>
      <c r="C16" s="450"/>
      <c r="D16" s="450"/>
      <c r="E16" s="450"/>
      <c r="F16" s="450"/>
      <c r="G16" s="450"/>
      <c r="H16" s="450"/>
      <c r="I16" s="450"/>
      <c r="J16" s="450"/>
      <c r="K16" s="450"/>
      <c r="L16" s="450"/>
      <c r="M16" s="450"/>
      <c r="N16" s="450"/>
      <c r="O16" s="450"/>
      <c r="P16" s="450"/>
      <c r="Q16" s="450"/>
      <c r="R16" s="450"/>
      <c r="S16" s="450"/>
      <c r="T16" s="450"/>
    </row>
    <row r="17" spans="1:113" s="43" customFormat="1" ht="21" customHeight="1" x14ac:dyDescent="0.25">
      <c r="A17" s="451"/>
      <c r="B17" s="451"/>
      <c r="C17" s="451"/>
      <c r="D17" s="451"/>
      <c r="E17" s="451"/>
      <c r="F17" s="451"/>
      <c r="G17" s="451"/>
      <c r="H17" s="451"/>
      <c r="I17" s="451"/>
      <c r="J17" s="451"/>
      <c r="K17" s="451"/>
      <c r="L17" s="451"/>
      <c r="M17" s="451"/>
      <c r="N17" s="451"/>
      <c r="O17" s="451"/>
      <c r="P17" s="451"/>
      <c r="Q17" s="451"/>
      <c r="R17" s="451"/>
      <c r="S17" s="451"/>
      <c r="T17" s="451"/>
    </row>
    <row r="18" spans="1:113" ht="46.5" customHeight="1" x14ac:dyDescent="0.25">
      <c r="A18" s="452" t="s">
        <v>1</v>
      </c>
      <c r="B18" s="455" t="s">
        <v>217</v>
      </c>
      <c r="C18" s="456"/>
      <c r="D18" s="459" t="s">
        <v>110</v>
      </c>
      <c r="E18" s="455" t="s">
        <v>378</v>
      </c>
      <c r="F18" s="456"/>
      <c r="G18" s="455" t="s">
        <v>235</v>
      </c>
      <c r="H18" s="456"/>
      <c r="I18" s="455" t="s">
        <v>109</v>
      </c>
      <c r="J18" s="456"/>
      <c r="K18" s="459" t="s">
        <v>108</v>
      </c>
      <c r="L18" s="455" t="s">
        <v>107</v>
      </c>
      <c r="M18" s="456"/>
      <c r="N18" s="455" t="s">
        <v>376</v>
      </c>
      <c r="O18" s="456"/>
      <c r="P18" s="459" t="s">
        <v>106</v>
      </c>
      <c r="Q18" s="447" t="s">
        <v>105</v>
      </c>
      <c r="R18" s="448"/>
      <c r="S18" s="447" t="s">
        <v>104</v>
      </c>
      <c r="T18" s="449"/>
    </row>
    <row r="19" spans="1:113" ht="173.25" customHeight="1" x14ac:dyDescent="0.25">
      <c r="A19" s="453"/>
      <c r="B19" s="457"/>
      <c r="C19" s="458"/>
      <c r="D19" s="462"/>
      <c r="E19" s="457"/>
      <c r="F19" s="458"/>
      <c r="G19" s="457"/>
      <c r="H19" s="458"/>
      <c r="I19" s="457"/>
      <c r="J19" s="458"/>
      <c r="K19" s="460"/>
      <c r="L19" s="457"/>
      <c r="M19" s="458"/>
      <c r="N19" s="457"/>
      <c r="O19" s="458"/>
      <c r="P19" s="460"/>
      <c r="Q19" s="88" t="s">
        <v>103</v>
      </c>
      <c r="R19" s="88" t="s">
        <v>353</v>
      </c>
      <c r="S19" s="88" t="s">
        <v>102</v>
      </c>
      <c r="T19" s="88" t="s">
        <v>101</v>
      </c>
    </row>
    <row r="20" spans="1:113" ht="51.75" customHeight="1" x14ac:dyDescent="0.25">
      <c r="A20" s="454"/>
      <c r="B20" s="132" t="s">
        <v>99</v>
      </c>
      <c r="C20" s="132" t="s">
        <v>100</v>
      </c>
      <c r="D20" s="460"/>
      <c r="E20" s="132" t="s">
        <v>99</v>
      </c>
      <c r="F20" s="132" t="s">
        <v>100</v>
      </c>
      <c r="G20" s="132" t="s">
        <v>99</v>
      </c>
      <c r="H20" s="132" t="s">
        <v>100</v>
      </c>
      <c r="I20" s="132" t="s">
        <v>99</v>
      </c>
      <c r="J20" s="132" t="s">
        <v>100</v>
      </c>
      <c r="K20" s="132" t="s">
        <v>99</v>
      </c>
      <c r="L20" s="132" t="s">
        <v>99</v>
      </c>
      <c r="M20" s="132" t="s">
        <v>100</v>
      </c>
      <c r="N20" s="132" t="s">
        <v>99</v>
      </c>
      <c r="O20" s="132" t="s">
        <v>100</v>
      </c>
      <c r="P20" s="133" t="s">
        <v>99</v>
      </c>
      <c r="Q20" s="88" t="s">
        <v>99</v>
      </c>
      <c r="R20" s="88" t="s">
        <v>99</v>
      </c>
      <c r="S20" s="88" t="s">
        <v>99</v>
      </c>
      <c r="T20" s="88" t="s">
        <v>99</v>
      </c>
    </row>
    <row r="21" spans="1:113" x14ac:dyDescent="0.25">
      <c r="A21" s="45">
        <v>1</v>
      </c>
      <c r="B21" s="45">
        <v>2</v>
      </c>
      <c r="C21" s="45">
        <v>3</v>
      </c>
      <c r="D21" s="45">
        <v>4</v>
      </c>
      <c r="E21" s="45">
        <v>5</v>
      </c>
      <c r="F21" s="45">
        <v>6</v>
      </c>
      <c r="G21" s="45">
        <v>7</v>
      </c>
      <c r="H21" s="45">
        <v>8</v>
      </c>
      <c r="I21" s="45">
        <v>9</v>
      </c>
      <c r="J21" s="45">
        <v>10</v>
      </c>
      <c r="K21" s="45">
        <v>11</v>
      </c>
      <c r="L21" s="45">
        <v>12</v>
      </c>
      <c r="M21" s="45">
        <v>13</v>
      </c>
      <c r="N21" s="45">
        <v>14</v>
      </c>
      <c r="O21" s="45">
        <v>15</v>
      </c>
      <c r="P21" s="45">
        <v>16</v>
      </c>
      <c r="Q21" s="45">
        <v>17</v>
      </c>
      <c r="R21" s="45">
        <v>18</v>
      </c>
      <c r="S21" s="45">
        <v>19</v>
      </c>
      <c r="T21" s="45">
        <v>20</v>
      </c>
    </row>
    <row r="22" spans="1:113" s="43" customFormat="1" ht="24" customHeight="1" x14ac:dyDescent="0.25">
      <c r="A22" s="44" t="s">
        <v>437</v>
      </c>
      <c r="B22" s="44" t="s">
        <v>437</v>
      </c>
      <c r="C22" s="44" t="s">
        <v>437</v>
      </c>
      <c r="D22" s="44" t="s">
        <v>437</v>
      </c>
      <c r="E22" s="44" t="s">
        <v>437</v>
      </c>
      <c r="F22" s="44" t="s">
        <v>437</v>
      </c>
      <c r="G22" s="44" t="s">
        <v>437</v>
      </c>
      <c r="H22" s="44" t="s">
        <v>437</v>
      </c>
      <c r="I22" s="44" t="s">
        <v>437</v>
      </c>
      <c r="J22" s="44" t="s">
        <v>437</v>
      </c>
      <c r="K22" s="44" t="s">
        <v>437</v>
      </c>
      <c r="L22" s="44" t="s">
        <v>437</v>
      </c>
      <c r="M22" s="44" t="s">
        <v>437</v>
      </c>
      <c r="N22" s="44" t="s">
        <v>437</v>
      </c>
      <c r="O22" s="44" t="s">
        <v>437</v>
      </c>
      <c r="P22" s="44" t="s">
        <v>437</v>
      </c>
      <c r="Q22" s="44" t="s">
        <v>437</v>
      </c>
      <c r="R22" s="44" t="s">
        <v>437</v>
      </c>
      <c r="S22" s="44" t="s">
        <v>437</v>
      </c>
      <c r="T22" s="44" t="s">
        <v>437</v>
      </c>
    </row>
    <row r="23" spans="1:113" ht="3" customHeight="1" x14ac:dyDescent="0.25"/>
    <row r="24" spans="1:113" s="41" customFormat="1" ht="12.75" x14ac:dyDescent="0.2">
      <c r="B24" s="42"/>
      <c r="C24" s="42"/>
      <c r="K24" s="42"/>
    </row>
    <row r="25" spans="1:113" s="41" customFormat="1" x14ac:dyDescent="0.25">
      <c r="B25" s="39" t="s">
        <v>98</v>
      </c>
      <c r="C25" s="39"/>
      <c r="D25" s="39"/>
      <c r="E25" s="39"/>
      <c r="F25" s="39"/>
      <c r="G25" s="39"/>
      <c r="H25" s="39"/>
      <c r="I25" s="39"/>
      <c r="J25" s="39"/>
      <c r="K25" s="39"/>
      <c r="L25" s="39"/>
      <c r="M25" s="39"/>
      <c r="N25" s="39"/>
      <c r="O25" s="39"/>
      <c r="P25" s="39"/>
      <c r="Q25" s="39"/>
      <c r="R25" s="39"/>
    </row>
    <row r="26" spans="1:113" x14ac:dyDescent="0.25">
      <c r="B26" s="461" t="s">
        <v>381</v>
      </c>
      <c r="C26" s="461"/>
      <c r="D26" s="461"/>
      <c r="E26" s="461"/>
      <c r="F26" s="461"/>
      <c r="G26" s="461"/>
      <c r="H26" s="461"/>
      <c r="I26" s="461"/>
      <c r="J26" s="461"/>
      <c r="K26" s="461"/>
      <c r="L26" s="461"/>
      <c r="M26" s="461"/>
      <c r="N26" s="461"/>
      <c r="O26" s="461"/>
      <c r="P26" s="461"/>
      <c r="Q26" s="461"/>
      <c r="R26" s="461"/>
    </row>
    <row r="27" spans="1:113" x14ac:dyDescent="0.25">
      <c r="B27" s="39"/>
      <c r="C27" s="39"/>
      <c r="D27" s="39"/>
      <c r="E27" s="39"/>
      <c r="F27" s="39"/>
      <c r="G27" s="39"/>
      <c r="H27" s="39"/>
      <c r="I27" s="39"/>
      <c r="J27" s="39"/>
      <c r="K27" s="39"/>
      <c r="L27" s="39"/>
      <c r="M27" s="39"/>
      <c r="N27" s="39"/>
      <c r="O27" s="39"/>
      <c r="P27" s="39"/>
      <c r="Q27" s="39"/>
      <c r="R27" s="39"/>
      <c r="S27" s="39"/>
      <c r="T27" s="39"/>
      <c r="U27" s="39"/>
      <c r="V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39"/>
      <c r="BL27" s="39"/>
      <c r="BM27" s="39"/>
      <c r="BN27" s="39"/>
      <c r="BO27" s="39"/>
      <c r="BP27" s="39"/>
      <c r="BQ27" s="39"/>
      <c r="BR27" s="39"/>
      <c r="BS27" s="39"/>
      <c r="BT27" s="39"/>
      <c r="BU27" s="39"/>
      <c r="BV27" s="39"/>
      <c r="BW27" s="39"/>
      <c r="BX27" s="39"/>
      <c r="BY27" s="39"/>
      <c r="BZ27" s="39"/>
      <c r="CA27" s="39"/>
      <c r="CB27" s="39"/>
      <c r="CC27" s="39"/>
      <c r="CD27" s="39"/>
      <c r="CE27" s="39"/>
      <c r="CF27" s="39"/>
      <c r="CG27" s="39"/>
      <c r="CH27" s="39"/>
      <c r="CI27" s="39"/>
      <c r="CJ27" s="39"/>
      <c r="CK27" s="39"/>
      <c r="CL27" s="39"/>
      <c r="CM27" s="39"/>
      <c r="CN27" s="39"/>
      <c r="CO27" s="39"/>
      <c r="CP27" s="39"/>
      <c r="CQ27" s="39"/>
      <c r="CR27" s="39"/>
      <c r="CS27" s="39"/>
      <c r="CT27" s="39"/>
      <c r="CU27" s="39"/>
      <c r="CV27" s="39"/>
      <c r="CW27" s="39"/>
      <c r="CX27" s="39"/>
      <c r="CY27" s="39"/>
      <c r="CZ27" s="39"/>
      <c r="DA27" s="39"/>
      <c r="DB27" s="39"/>
      <c r="DC27" s="39"/>
      <c r="DD27" s="39"/>
      <c r="DE27" s="39"/>
      <c r="DF27" s="39"/>
      <c r="DG27" s="39"/>
      <c r="DH27" s="39"/>
      <c r="DI27" s="39"/>
    </row>
    <row r="28" spans="1:113" x14ac:dyDescent="0.25">
      <c r="B28" s="38" t="s">
        <v>352</v>
      </c>
      <c r="C28" s="38"/>
      <c r="D28" s="38"/>
      <c r="E28" s="38"/>
      <c r="F28" s="36"/>
      <c r="G28" s="36"/>
      <c r="H28" s="38"/>
      <c r="I28" s="38"/>
      <c r="J28" s="38"/>
      <c r="K28" s="38"/>
      <c r="L28" s="38"/>
      <c r="M28" s="38"/>
      <c r="N28" s="38"/>
      <c r="O28" s="38"/>
      <c r="P28" s="38"/>
      <c r="Q28" s="38"/>
      <c r="R28" s="38"/>
      <c r="S28" s="40"/>
      <c r="T28" s="40"/>
      <c r="U28" s="40"/>
      <c r="V28" s="40"/>
      <c r="AN28" s="40"/>
      <c r="AO28" s="40"/>
      <c r="AP28" s="40"/>
      <c r="AQ28" s="40"/>
      <c r="AR28" s="40"/>
      <c r="AS28" s="40"/>
      <c r="AT28" s="40"/>
      <c r="AU28" s="40"/>
      <c r="AV28" s="40"/>
      <c r="AW28" s="40"/>
      <c r="AX28" s="40"/>
      <c r="AY28" s="40"/>
      <c r="AZ28" s="40"/>
      <c r="BA28" s="40"/>
      <c r="BB28" s="40"/>
      <c r="BC28" s="40"/>
      <c r="BD28" s="40"/>
      <c r="BE28" s="40"/>
      <c r="BF28" s="40"/>
      <c r="BG28" s="40"/>
      <c r="BH28" s="40"/>
      <c r="BI28" s="40"/>
      <c r="BJ28" s="40"/>
      <c r="BK28" s="40"/>
      <c r="BL28" s="40"/>
      <c r="BM28" s="40"/>
      <c r="BN28" s="40"/>
      <c r="BO28" s="40"/>
      <c r="BP28" s="40"/>
      <c r="BQ28" s="40"/>
      <c r="BR28" s="40"/>
      <c r="BS28" s="40"/>
      <c r="BT28" s="40"/>
      <c r="BU28" s="40"/>
      <c r="BV28" s="40"/>
      <c r="BW28" s="40"/>
      <c r="BX28" s="40"/>
      <c r="BY28" s="40"/>
      <c r="BZ28" s="40"/>
      <c r="CA28" s="40"/>
      <c r="CB28" s="40"/>
      <c r="CC28" s="40"/>
      <c r="CD28" s="40"/>
      <c r="CE28" s="40"/>
      <c r="CF28" s="40"/>
      <c r="CG28" s="40"/>
      <c r="CH28" s="40"/>
      <c r="CI28" s="40"/>
      <c r="CJ28" s="40"/>
      <c r="CK28" s="40"/>
      <c r="CL28" s="40"/>
      <c r="CM28" s="40"/>
      <c r="CN28" s="40"/>
      <c r="CO28" s="40"/>
      <c r="CP28" s="40"/>
      <c r="CQ28" s="40"/>
      <c r="CR28" s="40"/>
      <c r="CS28" s="40"/>
      <c r="CT28" s="40"/>
      <c r="CU28" s="40"/>
      <c r="CV28" s="40"/>
      <c r="CW28" s="40"/>
      <c r="CX28" s="40"/>
      <c r="CY28" s="40"/>
      <c r="CZ28" s="40"/>
      <c r="DA28" s="40"/>
      <c r="DB28" s="40"/>
      <c r="DC28" s="40"/>
      <c r="DD28" s="40"/>
      <c r="DE28" s="40"/>
      <c r="DF28" s="40"/>
      <c r="DG28" s="40"/>
      <c r="DH28" s="40"/>
      <c r="DI28" s="40"/>
    </row>
    <row r="29" spans="1:113" x14ac:dyDescent="0.25">
      <c r="B29" s="38" t="s">
        <v>97</v>
      </c>
      <c r="C29" s="38"/>
      <c r="D29" s="38"/>
      <c r="E29" s="38"/>
      <c r="F29" s="36"/>
      <c r="G29" s="36"/>
      <c r="H29" s="38"/>
      <c r="I29" s="38"/>
      <c r="J29" s="38"/>
      <c r="K29" s="38"/>
      <c r="L29" s="38"/>
      <c r="M29" s="38"/>
      <c r="N29" s="38"/>
      <c r="O29" s="38"/>
      <c r="P29" s="38"/>
      <c r="Q29" s="38"/>
      <c r="R29" s="38"/>
      <c r="AN29" s="39"/>
      <c r="AO29" s="39"/>
      <c r="AP29" s="39"/>
      <c r="AQ29" s="39"/>
      <c r="AR29" s="39"/>
      <c r="AS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39"/>
      <c r="CD29" s="39"/>
      <c r="CE29" s="39"/>
      <c r="CF29" s="39"/>
      <c r="CG29" s="39"/>
      <c r="CH29" s="39"/>
      <c r="CI29" s="39"/>
      <c r="CJ29" s="39"/>
      <c r="CK29" s="39"/>
      <c r="CL29" s="39"/>
      <c r="CM29" s="39"/>
      <c r="CN29" s="39"/>
      <c r="CO29" s="39"/>
      <c r="CP29" s="39"/>
      <c r="CQ29" s="39"/>
      <c r="CR29" s="39"/>
      <c r="CS29" s="39"/>
      <c r="CT29" s="39"/>
      <c r="CU29" s="39"/>
      <c r="CV29" s="39"/>
      <c r="CW29" s="39"/>
      <c r="CX29" s="39"/>
      <c r="CY29" s="39"/>
      <c r="CZ29" s="39"/>
      <c r="DA29" s="39"/>
      <c r="DB29" s="39"/>
      <c r="DC29" s="39"/>
      <c r="DD29" s="39"/>
      <c r="DE29" s="39"/>
      <c r="DF29" s="39"/>
      <c r="DG29" s="39"/>
      <c r="DH29" s="39"/>
      <c r="DI29" s="39"/>
    </row>
    <row r="30" spans="1:113" s="36" customFormat="1" x14ac:dyDescent="0.25">
      <c r="B30" s="38" t="s">
        <v>96</v>
      </c>
      <c r="C30" s="38"/>
      <c r="D30" s="38"/>
      <c r="E30" s="38"/>
      <c r="H30" s="38"/>
      <c r="I30" s="38"/>
      <c r="J30" s="38"/>
      <c r="K30" s="38"/>
      <c r="L30" s="38"/>
      <c r="M30" s="38"/>
      <c r="N30" s="38"/>
      <c r="O30" s="38"/>
      <c r="P30" s="38"/>
      <c r="Q30" s="38"/>
      <c r="R30" s="38"/>
      <c r="AN30" s="38"/>
      <c r="AO30" s="38"/>
      <c r="AP30" s="38"/>
      <c r="AQ30" s="38"/>
      <c r="AR30" s="38"/>
      <c r="AS30" s="38"/>
      <c r="AT30" s="38"/>
      <c r="AU30" s="38"/>
      <c r="AV30" s="38"/>
      <c r="AW30" s="38"/>
      <c r="AX30" s="38"/>
      <c r="AY30" s="38"/>
      <c r="AZ30" s="38"/>
      <c r="BA30" s="38"/>
      <c r="BB30" s="38"/>
      <c r="BC30" s="38"/>
      <c r="BD30" s="38"/>
      <c r="BE30" s="38"/>
      <c r="BF30" s="38"/>
      <c r="BG30" s="38"/>
      <c r="BH30" s="38"/>
      <c r="BI30" s="38"/>
      <c r="BJ30" s="38"/>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c r="CQ30" s="37"/>
      <c r="CR30" s="37"/>
      <c r="CS30" s="37"/>
      <c r="CT30" s="37"/>
      <c r="CU30" s="37"/>
      <c r="CV30" s="37"/>
      <c r="CW30" s="37"/>
      <c r="CX30" s="37"/>
      <c r="CY30" s="37"/>
      <c r="CZ30" s="37"/>
      <c r="DA30" s="37"/>
      <c r="DB30" s="37"/>
      <c r="DC30" s="37"/>
      <c r="DD30" s="37"/>
      <c r="DE30" s="37"/>
      <c r="DF30" s="37"/>
      <c r="DG30" s="37"/>
      <c r="DH30" s="37"/>
      <c r="DI30" s="37"/>
    </row>
    <row r="31" spans="1:113" s="36" customFormat="1" x14ac:dyDescent="0.25">
      <c r="B31" s="38" t="s">
        <v>95</v>
      </c>
      <c r="C31" s="38"/>
      <c r="D31" s="38"/>
      <c r="E31" s="38"/>
      <c r="H31" s="38"/>
      <c r="I31" s="38"/>
      <c r="J31" s="38"/>
      <c r="K31" s="38"/>
      <c r="L31" s="38"/>
      <c r="M31" s="38"/>
      <c r="N31" s="38"/>
      <c r="O31" s="38"/>
      <c r="P31" s="38"/>
      <c r="Q31" s="38"/>
      <c r="R31" s="38"/>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s="36" customFormat="1" x14ac:dyDescent="0.25">
      <c r="B32" s="38" t="s">
        <v>94</v>
      </c>
      <c r="C32" s="38"/>
      <c r="D32" s="38"/>
      <c r="E32" s="38"/>
      <c r="H32" s="38"/>
      <c r="I32" s="38"/>
      <c r="J32" s="38"/>
      <c r="K32" s="38"/>
      <c r="L32" s="38"/>
      <c r="M32" s="38"/>
      <c r="N32" s="38"/>
      <c r="O32" s="38"/>
      <c r="P32" s="38"/>
      <c r="Q32" s="38"/>
      <c r="R32" s="38"/>
      <c r="S32" s="38"/>
      <c r="T32" s="38"/>
      <c r="U32" s="38"/>
      <c r="V32" s="38"/>
      <c r="AN32" s="38"/>
      <c r="AO32" s="38"/>
      <c r="AP32" s="38"/>
      <c r="AQ32" s="38"/>
      <c r="AR32" s="38"/>
      <c r="AS32" s="38"/>
      <c r="AT32" s="38"/>
      <c r="AU32" s="38"/>
      <c r="AV32" s="38"/>
      <c r="AW32" s="38"/>
      <c r="AX32" s="38"/>
      <c r="AY32" s="38"/>
      <c r="AZ32" s="38"/>
      <c r="BA32" s="38"/>
      <c r="BB32" s="38"/>
      <c r="BC32" s="38"/>
      <c r="BD32" s="38"/>
      <c r="BE32" s="38"/>
      <c r="BF32" s="38"/>
      <c r="BG32" s="38"/>
      <c r="BH32" s="38"/>
      <c r="BI32" s="38"/>
      <c r="BJ32" s="38"/>
      <c r="BK32" s="37"/>
      <c r="BL32" s="37"/>
      <c r="BM32" s="37"/>
      <c r="BN32" s="37"/>
      <c r="BO32" s="37"/>
      <c r="BP32" s="37"/>
      <c r="BQ32" s="37"/>
      <c r="BR32" s="37"/>
      <c r="BS32" s="37"/>
      <c r="BT32" s="37"/>
      <c r="BU32" s="37"/>
      <c r="BV32" s="37"/>
      <c r="BW32" s="37"/>
      <c r="BX32" s="37"/>
      <c r="BY32" s="37"/>
      <c r="BZ32" s="37"/>
      <c r="CA32" s="37"/>
      <c r="CB32" s="37"/>
      <c r="CC32" s="37"/>
      <c r="CD32" s="37"/>
      <c r="CE32" s="37"/>
      <c r="CF32" s="37"/>
      <c r="CG32" s="37"/>
      <c r="CH32" s="37"/>
      <c r="CI32" s="37"/>
      <c r="CJ32" s="37"/>
      <c r="CK32" s="37"/>
      <c r="CL32" s="37"/>
      <c r="CM32" s="37"/>
      <c r="CN32" s="37"/>
      <c r="CO32" s="37"/>
      <c r="CP32" s="37"/>
      <c r="CQ32" s="37"/>
      <c r="CR32" s="37"/>
      <c r="CS32" s="37"/>
      <c r="CT32" s="37"/>
      <c r="CU32" s="37"/>
      <c r="CV32" s="37"/>
      <c r="CW32" s="37"/>
      <c r="CX32" s="37"/>
      <c r="CY32" s="37"/>
      <c r="CZ32" s="37"/>
      <c r="DA32" s="37"/>
      <c r="DB32" s="37"/>
      <c r="DC32" s="37"/>
      <c r="DD32" s="37"/>
      <c r="DE32" s="37"/>
      <c r="DF32" s="37"/>
      <c r="DG32" s="37"/>
      <c r="DH32" s="37"/>
      <c r="DI32" s="37"/>
    </row>
    <row r="33" spans="2:113" s="36" customFormat="1" x14ac:dyDescent="0.25">
      <c r="B33" s="38" t="s">
        <v>93</v>
      </c>
      <c r="C33" s="38"/>
      <c r="D33" s="38"/>
      <c r="E33" s="38"/>
      <c r="H33" s="38"/>
      <c r="I33" s="38"/>
      <c r="J33" s="38"/>
      <c r="K33" s="38"/>
      <c r="L33" s="38"/>
      <c r="M33" s="38"/>
      <c r="N33" s="38"/>
      <c r="O33" s="38"/>
      <c r="P33" s="38"/>
      <c r="Q33" s="38"/>
      <c r="R33" s="38"/>
      <c r="S33" s="38"/>
      <c r="T33" s="38"/>
      <c r="U33" s="38"/>
      <c r="V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c r="CS33" s="37"/>
      <c r="CT33" s="37"/>
      <c r="CU33" s="37"/>
      <c r="CV33" s="37"/>
      <c r="CW33" s="37"/>
      <c r="CX33" s="37"/>
      <c r="CY33" s="37"/>
      <c r="CZ33" s="37"/>
      <c r="DA33" s="37"/>
      <c r="DB33" s="37"/>
      <c r="DC33" s="37"/>
      <c r="DD33" s="37"/>
      <c r="DE33" s="37"/>
      <c r="DF33" s="37"/>
      <c r="DG33" s="37"/>
      <c r="DH33" s="37"/>
      <c r="DI33" s="37"/>
    </row>
    <row r="34" spans="2:113" s="36" customFormat="1" x14ac:dyDescent="0.25">
      <c r="B34" s="38" t="s">
        <v>92</v>
      </c>
      <c r="C34" s="38"/>
      <c r="D34" s="38"/>
      <c r="E34" s="38"/>
      <c r="H34" s="38"/>
      <c r="I34" s="38"/>
      <c r="J34" s="38"/>
      <c r="K34" s="38"/>
      <c r="L34" s="38"/>
      <c r="M34" s="38"/>
      <c r="N34" s="38"/>
      <c r="O34" s="38"/>
      <c r="P34" s="38"/>
      <c r="Q34" s="38"/>
      <c r="R34" s="38"/>
      <c r="S34" s="38"/>
      <c r="T34" s="38"/>
      <c r="U34" s="38"/>
      <c r="V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row>
    <row r="35" spans="2:113" s="36" customFormat="1" x14ac:dyDescent="0.25">
      <c r="B35" s="38" t="s">
        <v>91</v>
      </c>
      <c r="C35" s="38"/>
      <c r="D35" s="38"/>
      <c r="E35" s="38"/>
      <c r="H35" s="38"/>
      <c r="I35" s="38"/>
      <c r="J35" s="38"/>
      <c r="K35" s="38"/>
      <c r="L35" s="38"/>
      <c r="M35" s="38"/>
      <c r="N35" s="38"/>
      <c r="O35" s="38"/>
      <c r="P35" s="38"/>
      <c r="Q35" s="38"/>
      <c r="R35" s="38"/>
      <c r="S35" s="38"/>
      <c r="T35" s="38"/>
      <c r="U35" s="38"/>
      <c r="V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row>
    <row r="36" spans="2:113" s="36" customFormat="1" x14ac:dyDescent="0.25">
      <c r="B36" s="38" t="s">
        <v>90</v>
      </c>
      <c r="C36" s="38"/>
      <c r="D36" s="38"/>
      <c r="E36" s="38"/>
      <c r="H36" s="38"/>
      <c r="I36" s="38"/>
      <c r="J36" s="38"/>
      <c r="K36" s="38"/>
      <c r="L36" s="38"/>
      <c r="M36" s="38"/>
      <c r="N36" s="38"/>
      <c r="O36" s="38"/>
      <c r="P36" s="38"/>
      <c r="Q36" s="38"/>
      <c r="R36" s="38"/>
      <c r="S36" s="38"/>
      <c r="T36" s="38"/>
      <c r="U36" s="38"/>
      <c r="V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row>
    <row r="37" spans="2:113" s="36" customFormat="1" x14ac:dyDescent="0.25">
      <c r="B37" s="38" t="s">
        <v>89</v>
      </c>
      <c r="C37" s="38"/>
      <c r="D37" s="38"/>
      <c r="E37" s="38"/>
      <c r="H37" s="38"/>
      <c r="I37" s="38"/>
      <c r="J37" s="38"/>
      <c r="K37" s="38"/>
      <c r="L37" s="38"/>
      <c r="M37" s="38"/>
      <c r="N37" s="38"/>
      <c r="O37" s="38"/>
      <c r="P37" s="38"/>
      <c r="Q37" s="38"/>
      <c r="R37" s="38"/>
      <c r="S37" s="38"/>
      <c r="T37" s="38"/>
      <c r="U37" s="38"/>
      <c r="V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row>
    <row r="38" spans="2:113" s="36" customFormat="1" x14ac:dyDescent="0.25">
      <c r="Q38" s="38"/>
      <c r="R38" s="38"/>
      <c r="S38" s="38"/>
      <c r="T38" s="38"/>
      <c r="U38" s="38"/>
      <c r="V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row>
    <row r="39" spans="2:113" s="36" customFormat="1" x14ac:dyDescent="0.25">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row>
  </sheetData>
  <mergeCells count="27">
    <mergeCell ref="B26:R26"/>
    <mergeCell ref="L18:M19"/>
    <mergeCell ref="N18:O19"/>
    <mergeCell ref="P18:P19"/>
    <mergeCell ref="D18:D20"/>
    <mergeCell ref="B18:C19"/>
    <mergeCell ref="A18:A20"/>
    <mergeCell ref="E18:F19"/>
    <mergeCell ref="G18:H19"/>
    <mergeCell ref="I18:J19"/>
    <mergeCell ref="K18:K19"/>
    <mergeCell ref="A3:T3"/>
    <mergeCell ref="Q18:R18"/>
    <mergeCell ref="S18:T18"/>
    <mergeCell ref="A5:T5"/>
    <mergeCell ref="A6:T6"/>
    <mergeCell ref="A7:T7"/>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28"/>
  <sheetViews>
    <sheetView view="pageBreakPreview" topLeftCell="C1" zoomScale="80" zoomScaleSheetLayoutView="80" workbookViewId="0">
      <selection activeCell="E15" sqref="E15:Y15"/>
    </sheetView>
  </sheetViews>
  <sheetFormatPr defaultColWidth="10.7109375" defaultRowHeight="15.75" x14ac:dyDescent="0.25"/>
  <cols>
    <col min="1" max="3" width="10.7109375" style="35"/>
    <col min="4" max="4" width="11.5703125" style="35" customWidth="1"/>
    <col min="5" max="5" width="11.85546875"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3" width="8.7109375" style="35" customWidth="1"/>
    <col min="24" max="24" width="24.5703125" style="35" customWidth="1"/>
    <col min="25" max="25" width="15.28515625" style="35" customWidth="1"/>
    <col min="26" max="26" width="18.5703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9"/>
    </row>
    <row r="2" spans="1:27" s="10" customFormat="1" ht="18.75" customHeight="1" x14ac:dyDescent="0.3">
      <c r="E2" s="16"/>
      <c r="Q2" s="14"/>
      <c r="R2" s="14"/>
      <c r="AA2" s="13"/>
    </row>
    <row r="3" spans="1:27" s="10" customFormat="1" ht="18.75" customHeight="1" x14ac:dyDescent="0.3">
      <c r="E3" s="16"/>
      <c r="Q3" s="14"/>
      <c r="R3" s="14"/>
      <c r="AA3" s="13"/>
    </row>
    <row r="4" spans="1:27" s="10" customFormat="1" x14ac:dyDescent="0.2">
      <c r="E4" s="15"/>
      <c r="Q4" s="14"/>
      <c r="R4" s="14"/>
    </row>
    <row r="5" spans="1:27" s="10" customFormat="1" ht="18.75" x14ac:dyDescent="0.2">
      <c r="A5" s="440" t="str">
        <f>'1. паспорт местоположение'!A2:C2</f>
        <v>Год раскрытия информации: 2024 год</v>
      </c>
      <c r="B5" s="440"/>
      <c r="C5" s="440"/>
      <c r="D5" s="440"/>
      <c r="E5" s="440"/>
      <c r="F5" s="440"/>
      <c r="G5" s="440"/>
      <c r="H5" s="440"/>
      <c r="I5" s="440"/>
      <c r="J5" s="440"/>
      <c r="K5" s="440"/>
      <c r="L5" s="440"/>
      <c r="M5" s="440"/>
      <c r="N5" s="440"/>
      <c r="O5" s="440"/>
      <c r="P5" s="440"/>
      <c r="Q5" s="440"/>
      <c r="R5" s="440"/>
      <c r="S5" s="440"/>
      <c r="T5" s="440"/>
      <c r="U5" s="440"/>
      <c r="V5" s="440"/>
      <c r="W5" s="440"/>
      <c r="X5" s="440"/>
      <c r="Y5" s="440"/>
      <c r="Z5" s="440"/>
      <c r="AA5" s="440"/>
    </row>
    <row r="6" spans="1:27" s="10" customFormat="1" x14ac:dyDescent="0.2">
      <c r="A6" s="135"/>
      <c r="B6" s="135"/>
      <c r="C6" s="135"/>
      <c r="D6" s="135"/>
      <c r="E6" s="135"/>
      <c r="F6" s="135"/>
      <c r="G6" s="135"/>
      <c r="H6" s="135"/>
      <c r="I6" s="135"/>
      <c r="J6" s="135"/>
      <c r="K6" s="135"/>
      <c r="L6" s="135"/>
      <c r="M6" s="135"/>
      <c r="N6" s="135"/>
      <c r="O6" s="135"/>
      <c r="P6" s="135"/>
      <c r="Q6" s="135"/>
      <c r="R6" s="135"/>
      <c r="S6" s="135"/>
      <c r="T6" s="135"/>
    </row>
    <row r="7" spans="1:27" s="10" customFormat="1" ht="18.75" x14ac:dyDescent="0.2">
      <c r="E7" s="436" t="s">
        <v>5</v>
      </c>
      <c r="F7" s="436"/>
      <c r="G7" s="436"/>
      <c r="H7" s="436"/>
      <c r="I7" s="436"/>
      <c r="J7" s="436"/>
      <c r="K7" s="436"/>
      <c r="L7" s="436"/>
      <c r="M7" s="436"/>
      <c r="N7" s="436"/>
      <c r="O7" s="436"/>
      <c r="P7" s="436"/>
      <c r="Q7" s="436"/>
      <c r="R7" s="436"/>
      <c r="S7" s="436"/>
      <c r="T7" s="436"/>
      <c r="U7" s="436"/>
      <c r="V7" s="436"/>
      <c r="W7" s="436"/>
      <c r="X7" s="436"/>
      <c r="Y7" s="436"/>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437" t="str">
        <f>'3.1. паспорт Техсостояние ПС'!A7</f>
        <v>ООО "Газпром энерго" (Центральный филиал)</v>
      </c>
      <c r="F9" s="438"/>
      <c r="G9" s="438"/>
      <c r="H9" s="438"/>
      <c r="I9" s="438"/>
      <c r="J9" s="438"/>
      <c r="K9" s="438"/>
      <c r="L9" s="438"/>
      <c r="M9" s="438"/>
      <c r="N9" s="438"/>
      <c r="O9" s="438"/>
      <c r="P9" s="438"/>
      <c r="Q9" s="438"/>
      <c r="R9" s="438"/>
      <c r="S9" s="438"/>
      <c r="T9" s="438"/>
      <c r="U9" s="438"/>
      <c r="V9" s="438"/>
      <c r="W9" s="438"/>
      <c r="X9" s="438"/>
      <c r="Y9" s="438"/>
    </row>
    <row r="10" spans="1:27" s="10" customFormat="1" ht="18.75" customHeight="1" x14ac:dyDescent="0.2">
      <c r="E10" s="432" t="s">
        <v>4</v>
      </c>
      <c r="F10" s="432"/>
      <c r="G10" s="432"/>
      <c r="H10" s="432"/>
      <c r="I10" s="432"/>
      <c r="J10" s="432"/>
      <c r="K10" s="432"/>
      <c r="L10" s="432"/>
      <c r="M10" s="432"/>
      <c r="N10" s="432"/>
      <c r="O10" s="432"/>
      <c r="P10" s="432"/>
      <c r="Q10" s="432"/>
      <c r="R10" s="432"/>
      <c r="S10" s="432"/>
      <c r="T10" s="432"/>
      <c r="U10" s="432"/>
      <c r="V10" s="432"/>
      <c r="W10" s="432"/>
      <c r="X10" s="432"/>
      <c r="Y10" s="432"/>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441" t="str">
        <f>'3.1. паспорт Техсостояние ПС'!A10</f>
        <v>O_ОНМ25/1</v>
      </c>
      <c r="F12" s="442"/>
      <c r="G12" s="442"/>
      <c r="H12" s="442"/>
      <c r="I12" s="442"/>
      <c r="J12" s="442"/>
      <c r="K12" s="442"/>
      <c r="L12" s="442"/>
      <c r="M12" s="442"/>
      <c r="N12" s="442"/>
      <c r="O12" s="442"/>
      <c r="P12" s="442"/>
      <c r="Q12" s="442"/>
      <c r="R12" s="442"/>
      <c r="S12" s="442"/>
      <c r="T12" s="442"/>
      <c r="U12" s="442"/>
      <c r="V12" s="442"/>
      <c r="W12" s="442"/>
      <c r="X12" s="442"/>
      <c r="Y12" s="442"/>
    </row>
    <row r="13" spans="1:27" s="10" customFormat="1" ht="18.75" customHeight="1" x14ac:dyDescent="0.2">
      <c r="E13" s="432" t="s">
        <v>3</v>
      </c>
      <c r="F13" s="432"/>
      <c r="G13" s="432"/>
      <c r="H13" s="432"/>
      <c r="I13" s="432"/>
      <c r="J13" s="432"/>
      <c r="K13" s="432"/>
      <c r="L13" s="432"/>
      <c r="M13" s="432"/>
      <c r="N13" s="432"/>
      <c r="O13" s="432"/>
      <c r="P13" s="432"/>
      <c r="Q13" s="432"/>
      <c r="R13" s="432"/>
      <c r="S13" s="432"/>
      <c r="T13" s="432"/>
      <c r="U13" s="432"/>
      <c r="V13" s="432"/>
      <c r="W13" s="432"/>
      <c r="X13" s="432"/>
      <c r="Y13" s="432"/>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441" t="str">
        <f>'3.1. паспорт Техсостояние ПС'!A13</f>
        <v>Покупка генератора поискового ГП-500К (с кейсом) Ангстрем 1 шт.</v>
      </c>
      <c r="F15" s="442"/>
      <c r="G15" s="442"/>
      <c r="H15" s="442"/>
      <c r="I15" s="442"/>
      <c r="J15" s="442"/>
      <c r="K15" s="442"/>
      <c r="L15" s="442"/>
      <c r="M15" s="442"/>
      <c r="N15" s="442"/>
      <c r="O15" s="442"/>
      <c r="P15" s="442"/>
      <c r="Q15" s="442"/>
      <c r="R15" s="442"/>
      <c r="S15" s="442"/>
      <c r="T15" s="442"/>
      <c r="U15" s="442"/>
      <c r="V15" s="442"/>
      <c r="W15" s="442"/>
      <c r="X15" s="442"/>
      <c r="Y15" s="442"/>
    </row>
    <row r="16" spans="1:27" s="2" customFormat="1" ht="15" customHeight="1" x14ac:dyDescent="0.2">
      <c r="E16" s="432" t="s">
        <v>2</v>
      </c>
      <c r="F16" s="432"/>
      <c r="G16" s="432"/>
      <c r="H16" s="432"/>
      <c r="I16" s="432"/>
      <c r="J16" s="432"/>
      <c r="K16" s="432"/>
      <c r="L16" s="432"/>
      <c r="M16" s="432"/>
      <c r="N16" s="432"/>
      <c r="O16" s="432"/>
      <c r="P16" s="432"/>
      <c r="Q16" s="432"/>
      <c r="R16" s="432"/>
      <c r="S16" s="432"/>
      <c r="T16" s="432"/>
      <c r="U16" s="432"/>
      <c r="V16" s="432"/>
      <c r="W16" s="432"/>
      <c r="X16" s="432"/>
      <c r="Y16" s="432"/>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50"/>
      <c r="F18" s="450"/>
      <c r="G18" s="450"/>
      <c r="H18" s="450"/>
      <c r="I18" s="450"/>
      <c r="J18" s="450"/>
      <c r="K18" s="450"/>
      <c r="L18" s="450"/>
      <c r="M18" s="450"/>
      <c r="N18" s="450"/>
      <c r="O18" s="450"/>
      <c r="P18" s="450"/>
      <c r="Q18" s="450"/>
      <c r="R18" s="450"/>
      <c r="S18" s="450"/>
      <c r="T18" s="450"/>
      <c r="U18" s="450"/>
      <c r="V18" s="450"/>
      <c r="W18" s="450"/>
      <c r="X18" s="450"/>
      <c r="Y18" s="450"/>
    </row>
    <row r="19" spans="1:27" ht="25.5" customHeight="1" x14ac:dyDescent="0.25">
      <c r="A19" s="450" t="s">
        <v>356</v>
      </c>
      <c r="B19" s="450"/>
      <c r="C19" s="450"/>
      <c r="D19" s="450"/>
      <c r="E19" s="450"/>
      <c r="F19" s="450"/>
      <c r="G19" s="450"/>
      <c r="H19" s="450"/>
      <c r="I19" s="450"/>
      <c r="J19" s="450"/>
      <c r="K19" s="450"/>
      <c r="L19" s="450"/>
      <c r="M19" s="450"/>
      <c r="N19" s="450"/>
      <c r="O19" s="450"/>
      <c r="P19" s="450"/>
      <c r="Q19" s="450"/>
      <c r="R19" s="450"/>
      <c r="S19" s="450"/>
      <c r="T19" s="450"/>
      <c r="U19" s="450"/>
      <c r="V19" s="450"/>
      <c r="W19" s="450"/>
      <c r="X19" s="450"/>
      <c r="Y19" s="450"/>
      <c r="Z19" s="450"/>
      <c r="AA19" s="450"/>
    </row>
    <row r="20" spans="1:27" s="43" customFormat="1" ht="21" customHeight="1" x14ac:dyDescent="0.25"/>
    <row r="21" spans="1:27" ht="15.75" customHeight="1" x14ac:dyDescent="0.25">
      <c r="A21" s="463" t="s">
        <v>1</v>
      </c>
      <c r="B21" s="465" t="s">
        <v>362</v>
      </c>
      <c r="C21" s="466"/>
      <c r="D21" s="465" t="s">
        <v>364</v>
      </c>
      <c r="E21" s="466"/>
      <c r="F21" s="447" t="s">
        <v>82</v>
      </c>
      <c r="G21" s="449"/>
      <c r="H21" s="449"/>
      <c r="I21" s="448"/>
      <c r="J21" s="463" t="s">
        <v>365</v>
      </c>
      <c r="K21" s="465" t="s">
        <v>366</v>
      </c>
      <c r="L21" s="466"/>
      <c r="M21" s="465" t="s">
        <v>367</v>
      </c>
      <c r="N21" s="466"/>
      <c r="O21" s="465" t="s">
        <v>355</v>
      </c>
      <c r="P21" s="466"/>
      <c r="Q21" s="465" t="s">
        <v>115</v>
      </c>
      <c r="R21" s="466"/>
      <c r="S21" s="463" t="s">
        <v>114</v>
      </c>
      <c r="T21" s="463" t="s">
        <v>368</v>
      </c>
      <c r="U21" s="463" t="s">
        <v>363</v>
      </c>
      <c r="V21" s="465" t="s">
        <v>113</v>
      </c>
      <c r="W21" s="466"/>
      <c r="X21" s="447" t="s">
        <v>105</v>
      </c>
      <c r="Y21" s="449"/>
      <c r="Z21" s="447" t="s">
        <v>104</v>
      </c>
      <c r="AA21" s="449"/>
    </row>
    <row r="22" spans="1:27" ht="171.75" customHeight="1" x14ac:dyDescent="0.25">
      <c r="A22" s="469"/>
      <c r="B22" s="467"/>
      <c r="C22" s="468"/>
      <c r="D22" s="467"/>
      <c r="E22" s="468"/>
      <c r="F22" s="447" t="s">
        <v>112</v>
      </c>
      <c r="G22" s="448"/>
      <c r="H22" s="447" t="s">
        <v>111</v>
      </c>
      <c r="I22" s="448"/>
      <c r="J22" s="464"/>
      <c r="K22" s="467"/>
      <c r="L22" s="468"/>
      <c r="M22" s="467"/>
      <c r="N22" s="468"/>
      <c r="O22" s="467"/>
      <c r="P22" s="468"/>
      <c r="Q22" s="467"/>
      <c r="R22" s="468"/>
      <c r="S22" s="464"/>
      <c r="T22" s="464"/>
      <c r="U22" s="464"/>
      <c r="V22" s="467"/>
      <c r="W22" s="468"/>
      <c r="X22" s="88" t="s">
        <v>103</v>
      </c>
      <c r="Y22" s="88" t="s">
        <v>353</v>
      </c>
      <c r="Z22" s="88" t="s">
        <v>102</v>
      </c>
      <c r="AA22" s="88" t="s">
        <v>101</v>
      </c>
    </row>
    <row r="23" spans="1:27" ht="42.75" customHeight="1" x14ac:dyDescent="0.25">
      <c r="A23" s="464"/>
      <c r="B23" s="130" t="s">
        <v>99</v>
      </c>
      <c r="C23" s="130" t="s">
        <v>100</v>
      </c>
      <c r="D23" s="89" t="s">
        <v>99</v>
      </c>
      <c r="E23" s="89" t="s">
        <v>100</v>
      </c>
      <c r="F23" s="89" t="s">
        <v>99</v>
      </c>
      <c r="G23" s="89" t="s">
        <v>100</v>
      </c>
      <c r="H23" s="89" t="s">
        <v>99</v>
      </c>
      <c r="I23" s="89" t="s">
        <v>100</v>
      </c>
      <c r="J23" s="89" t="s">
        <v>99</v>
      </c>
      <c r="K23" s="89" t="s">
        <v>99</v>
      </c>
      <c r="L23" s="89" t="s">
        <v>100</v>
      </c>
      <c r="M23" s="89" t="s">
        <v>99</v>
      </c>
      <c r="N23" s="89" t="s">
        <v>100</v>
      </c>
      <c r="O23" s="89" t="s">
        <v>99</v>
      </c>
      <c r="P23" s="89" t="s">
        <v>100</v>
      </c>
      <c r="Q23" s="89" t="s">
        <v>99</v>
      </c>
      <c r="R23" s="89" t="s">
        <v>100</v>
      </c>
      <c r="S23" s="89" t="s">
        <v>99</v>
      </c>
      <c r="T23" s="89" t="s">
        <v>99</v>
      </c>
      <c r="U23" s="89" t="s">
        <v>99</v>
      </c>
      <c r="V23" s="89" t="s">
        <v>99</v>
      </c>
      <c r="W23" s="89" t="s">
        <v>100</v>
      </c>
      <c r="X23" s="89" t="s">
        <v>99</v>
      </c>
      <c r="Y23" s="89" t="s">
        <v>99</v>
      </c>
      <c r="Z23" s="88" t="s">
        <v>99</v>
      </c>
      <c r="AA23" s="88" t="s">
        <v>99</v>
      </c>
    </row>
    <row r="24" spans="1:27" x14ac:dyDescent="0.25">
      <c r="A24" s="93">
        <v>1</v>
      </c>
      <c r="B24" s="93">
        <v>2</v>
      </c>
      <c r="C24" s="93">
        <v>3</v>
      </c>
      <c r="D24" s="93">
        <v>4</v>
      </c>
      <c r="E24" s="93">
        <v>5</v>
      </c>
      <c r="F24" s="93">
        <v>6</v>
      </c>
      <c r="G24" s="93">
        <v>7</v>
      </c>
      <c r="H24" s="93">
        <v>8</v>
      </c>
      <c r="I24" s="93">
        <v>9</v>
      </c>
      <c r="J24" s="93">
        <v>10</v>
      </c>
      <c r="K24" s="93">
        <v>11</v>
      </c>
      <c r="L24" s="93">
        <v>12</v>
      </c>
      <c r="M24" s="93">
        <v>13</v>
      </c>
      <c r="N24" s="93">
        <v>14</v>
      </c>
      <c r="O24" s="93">
        <v>15</v>
      </c>
      <c r="P24" s="93">
        <v>16</v>
      </c>
      <c r="Q24" s="93">
        <v>19</v>
      </c>
      <c r="R24" s="93">
        <v>20</v>
      </c>
      <c r="S24" s="93">
        <v>21</v>
      </c>
      <c r="T24" s="93">
        <v>22</v>
      </c>
      <c r="U24" s="93">
        <v>23</v>
      </c>
      <c r="V24" s="93">
        <v>24</v>
      </c>
      <c r="W24" s="93">
        <v>25</v>
      </c>
      <c r="X24" s="93">
        <v>26</v>
      </c>
      <c r="Y24" s="93">
        <v>27</v>
      </c>
      <c r="Z24" s="93">
        <v>28</v>
      </c>
      <c r="AA24" s="93">
        <v>29</v>
      </c>
    </row>
    <row r="25" spans="1:27" s="43" customFormat="1" ht="24" customHeight="1" x14ac:dyDescent="0.25">
      <c r="A25" s="44" t="s">
        <v>437</v>
      </c>
      <c r="B25" s="44" t="s">
        <v>437</v>
      </c>
      <c r="C25" s="44" t="s">
        <v>437</v>
      </c>
      <c r="D25" s="44" t="s">
        <v>437</v>
      </c>
      <c r="E25" s="44" t="s">
        <v>437</v>
      </c>
      <c r="F25" s="44" t="s">
        <v>437</v>
      </c>
      <c r="G25" s="44" t="s">
        <v>437</v>
      </c>
      <c r="H25" s="44" t="s">
        <v>437</v>
      </c>
      <c r="I25" s="44" t="s">
        <v>437</v>
      </c>
      <c r="J25" s="44" t="s">
        <v>437</v>
      </c>
      <c r="K25" s="44" t="s">
        <v>437</v>
      </c>
      <c r="L25" s="44" t="s">
        <v>437</v>
      </c>
      <c r="M25" s="44" t="s">
        <v>437</v>
      </c>
      <c r="N25" s="44" t="s">
        <v>437</v>
      </c>
      <c r="O25" s="44" t="s">
        <v>437</v>
      </c>
      <c r="P25" s="44" t="s">
        <v>437</v>
      </c>
      <c r="Q25" s="44" t="s">
        <v>437</v>
      </c>
      <c r="R25" s="44" t="s">
        <v>437</v>
      </c>
      <c r="S25" s="44" t="s">
        <v>437</v>
      </c>
      <c r="T25" s="44" t="s">
        <v>437</v>
      </c>
      <c r="U25" s="44" t="s">
        <v>437</v>
      </c>
      <c r="V25" s="44" t="s">
        <v>437</v>
      </c>
      <c r="W25" s="44" t="s">
        <v>437</v>
      </c>
      <c r="X25" s="44" t="s">
        <v>437</v>
      </c>
      <c r="Y25" s="44" t="s">
        <v>437</v>
      </c>
      <c r="Z25" s="44" t="s">
        <v>437</v>
      </c>
      <c r="AA25" s="44" t="s">
        <v>437</v>
      </c>
    </row>
    <row r="26" spans="1:27" ht="3" customHeight="1" x14ac:dyDescent="0.25">
      <c r="X26" s="90"/>
      <c r="Y26" s="91"/>
      <c r="Z26" s="36"/>
      <c r="AA26" s="36"/>
    </row>
    <row r="27" spans="1:27" s="41" customFormat="1" ht="12.75" x14ac:dyDescent="0.2">
      <c r="A27" s="42"/>
      <c r="B27" s="42"/>
      <c r="C27" s="42"/>
      <c r="E27" s="42"/>
      <c r="X27" s="92"/>
      <c r="Y27" s="92"/>
      <c r="Z27" s="92"/>
      <c r="AA27" s="92"/>
    </row>
    <row r="28" spans="1:27" s="41" customFormat="1" ht="12.75" x14ac:dyDescent="0.2">
      <c r="A28" s="42"/>
      <c r="B28" s="42"/>
      <c r="C28" s="4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topLeftCell="A2" zoomScale="85" zoomScaleNormal="85" zoomScaleSheetLayoutView="100" workbookViewId="0">
      <selection activeCell="C24" sqref="C24"/>
    </sheetView>
  </sheetViews>
  <sheetFormatPr defaultColWidth="9.140625" defaultRowHeight="15.75" x14ac:dyDescent="0.25"/>
  <cols>
    <col min="1" max="1" width="6.140625" style="336" customWidth="1"/>
    <col min="2" max="2" width="53.5703125" style="336" customWidth="1"/>
    <col min="3" max="3" width="98.28515625" style="336" customWidth="1"/>
    <col min="4" max="4" width="14.42578125" style="336" customWidth="1"/>
    <col min="5" max="5" width="36.5703125" style="336" customWidth="1"/>
    <col min="6" max="6" width="20" style="336" customWidth="1"/>
    <col min="7" max="7" width="25.5703125" style="336" customWidth="1"/>
    <col min="8" max="8" width="16.42578125" style="336" customWidth="1"/>
    <col min="9" max="16384" width="9.140625" style="336"/>
  </cols>
  <sheetData>
    <row r="1" spans="1:29" x14ac:dyDescent="0.25">
      <c r="A1" s="335"/>
      <c r="C1" s="337"/>
      <c r="E1" s="338"/>
      <c r="F1" s="338"/>
    </row>
    <row r="2" spans="1:29" x14ac:dyDescent="0.25">
      <c r="A2" s="335"/>
      <c r="C2" s="81"/>
      <c r="E2" s="338"/>
      <c r="F2" s="338"/>
    </row>
    <row r="3" spans="1:29" x14ac:dyDescent="0.25">
      <c r="A3" s="339"/>
      <c r="C3" s="81"/>
      <c r="E3" s="338"/>
      <c r="F3" s="338"/>
    </row>
    <row r="4" spans="1:29" x14ac:dyDescent="0.25">
      <c r="A4" s="339"/>
      <c r="C4" s="81"/>
      <c r="E4" s="338"/>
      <c r="F4" s="338"/>
    </row>
    <row r="5" spans="1:29" x14ac:dyDescent="0.25">
      <c r="A5" s="422" t="str">
        <f>'1. паспорт местоположение'!A2:C2</f>
        <v>Год раскрытия информации: 2024 год</v>
      </c>
      <c r="B5" s="422"/>
      <c r="C5" s="422"/>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row>
    <row r="6" spans="1:29" x14ac:dyDescent="0.25">
      <c r="A6" s="339"/>
      <c r="E6" s="338"/>
      <c r="F6" s="338"/>
      <c r="G6" s="81"/>
    </row>
    <row r="7" spans="1:29" x14ac:dyDescent="0.25">
      <c r="A7" s="475" t="s">
        <v>5</v>
      </c>
      <c r="B7" s="475"/>
      <c r="C7" s="475"/>
      <c r="D7" s="340"/>
      <c r="E7" s="340"/>
      <c r="F7" s="340"/>
      <c r="G7" s="340"/>
      <c r="H7" s="340"/>
      <c r="I7" s="340"/>
      <c r="J7" s="340"/>
      <c r="K7" s="340"/>
      <c r="L7" s="340"/>
      <c r="M7" s="340"/>
      <c r="N7" s="340"/>
      <c r="O7" s="340"/>
      <c r="P7" s="340"/>
      <c r="Q7" s="340"/>
      <c r="R7" s="340"/>
      <c r="S7" s="340"/>
      <c r="T7" s="340"/>
      <c r="U7" s="340"/>
    </row>
    <row r="8" spans="1:29" x14ac:dyDescent="0.25">
      <c r="A8" s="475"/>
      <c r="B8" s="475"/>
      <c r="C8" s="475"/>
      <c r="D8" s="334"/>
      <c r="E8" s="334"/>
      <c r="F8" s="334"/>
      <c r="G8" s="334"/>
      <c r="H8" s="340"/>
      <c r="I8" s="340"/>
      <c r="J8" s="340"/>
      <c r="K8" s="340"/>
      <c r="L8" s="340"/>
      <c r="M8" s="340"/>
      <c r="N8" s="340"/>
      <c r="O8" s="340"/>
      <c r="P8" s="340"/>
      <c r="Q8" s="340"/>
      <c r="R8" s="340"/>
      <c r="S8" s="340"/>
      <c r="T8" s="340"/>
      <c r="U8" s="340"/>
    </row>
    <row r="9" spans="1:29" x14ac:dyDescent="0.25">
      <c r="A9" s="441" t="str">
        <f>'1. паспорт местоположение'!A6:C6</f>
        <v>ООО "Газпром энерго" (Центральный филиал)</v>
      </c>
      <c r="B9" s="442"/>
      <c r="C9" s="442"/>
      <c r="D9" s="341"/>
      <c r="E9" s="341"/>
      <c r="F9" s="341"/>
      <c r="G9" s="341"/>
      <c r="H9" s="340"/>
      <c r="I9" s="340"/>
      <c r="J9" s="340"/>
      <c r="K9" s="340"/>
      <c r="L9" s="340"/>
      <c r="M9" s="340"/>
      <c r="N9" s="340"/>
      <c r="O9" s="340"/>
      <c r="P9" s="340"/>
      <c r="Q9" s="340"/>
      <c r="R9" s="340"/>
      <c r="S9" s="340"/>
      <c r="T9" s="340"/>
      <c r="U9" s="340"/>
    </row>
    <row r="10" spans="1:29" x14ac:dyDescent="0.25">
      <c r="A10" s="432" t="s">
        <v>513</v>
      </c>
      <c r="B10" s="432"/>
      <c r="C10" s="432"/>
      <c r="D10" s="129"/>
      <c r="E10" s="129"/>
      <c r="F10" s="129"/>
      <c r="G10" s="129"/>
      <c r="H10" s="340"/>
      <c r="I10" s="340"/>
      <c r="J10" s="340"/>
      <c r="K10" s="340"/>
      <c r="L10" s="340"/>
      <c r="M10" s="340"/>
      <c r="N10" s="340"/>
      <c r="O10" s="340"/>
      <c r="P10" s="340"/>
      <c r="Q10" s="340"/>
      <c r="R10" s="340"/>
      <c r="S10" s="340"/>
      <c r="T10" s="340"/>
      <c r="U10" s="340"/>
    </row>
    <row r="11" spans="1:29" x14ac:dyDescent="0.25">
      <c r="A11" s="475"/>
      <c r="B11" s="475"/>
      <c r="C11" s="475"/>
      <c r="D11" s="334"/>
      <c r="E11" s="334"/>
      <c r="F11" s="334"/>
      <c r="G11" s="334"/>
      <c r="H11" s="340"/>
      <c r="I11" s="340"/>
      <c r="J11" s="340"/>
      <c r="K11" s="340"/>
      <c r="L11" s="340"/>
      <c r="M11" s="340"/>
      <c r="N11" s="340"/>
      <c r="O11" s="340"/>
      <c r="P11" s="340"/>
      <c r="Q11" s="340"/>
      <c r="R11" s="340"/>
      <c r="S11" s="340"/>
      <c r="T11" s="340"/>
      <c r="U11" s="340"/>
    </row>
    <row r="12" spans="1:29" x14ac:dyDescent="0.25">
      <c r="A12" s="471" t="str">
        <f>'1. паспорт местоположение'!A9:C9</f>
        <v>O_ОНМ25/1</v>
      </c>
      <c r="B12" s="472"/>
      <c r="C12" s="472"/>
      <c r="D12" s="341"/>
      <c r="E12" s="341"/>
      <c r="F12" s="341"/>
      <c r="G12" s="341"/>
      <c r="H12" s="340"/>
      <c r="I12" s="340"/>
      <c r="J12" s="340"/>
      <c r="K12" s="340"/>
      <c r="L12" s="340"/>
      <c r="M12" s="340"/>
      <c r="N12" s="340"/>
      <c r="O12" s="340"/>
      <c r="P12" s="340"/>
      <c r="Q12" s="340"/>
      <c r="R12" s="340"/>
      <c r="S12" s="340"/>
      <c r="T12" s="340"/>
      <c r="U12" s="340"/>
    </row>
    <row r="13" spans="1:29" x14ac:dyDescent="0.25">
      <c r="A13" s="432" t="s">
        <v>514</v>
      </c>
      <c r="B13" s="432"/>
      <c r="C13" s="432"/>
      <c r="D13" s="129"/>
      <c r="E13" s="129"/>
      <c r="F13" s="129"/>
      <c r="G13" s="129"/>
      <c r="H13" s="340"/>
      <c r="I13" s="340"/>
      <c r="J13" s="340"/>
      <c r="K13" s="340"/>
      <c r="L13" s="340"/>
      <c r="M13" s="340"/>
      <c r="N13" s="340"/>
      <c r="O13" s="340"/>
      <c r="P13" s="340"/>
      <c r="Q13" s="340"/>
      <c r="R13" s="340"/>
      <c r="S13" s="340"/>
      <c r="T13" s="340"/>
      <c r="U13" s="340"/>
    </row>
    <row r="14" spans="1:29" s="343" customFormat="1" x14ac:dyDescent="0.25">
      <c r="A14" s="473"/>
      <c r="B14" s="473"/>
      <c r="C14" s="473"/>
      <c r="D14" s="342"/>
      <c r="E14" s="342"/>
      <c r="F14" s="342"/>
      <c r="G14" s="342"/>
      <c r="H14" s="342"/>
      <c r="I14" s="342"/>
      <c r="J14" s="342"/>
      <c r="K14" s="342"/>
      <c r="L14" s="342"/>
      <c r="M14" s="342"/>
      <c r="N14" s="342"/>
      <c r="O14" s="342"/>
      <c r="P14" s="342"/>
      <c r="Q14" s="342"/>
      <c r="R14" s="342"/>
      <c r="S14" s="342"/>
      <c r="T14" s="342"/>
      <c r="U14" s="342"/>
    </row>
    <row r="15" spans="1:29" x14ac:dyDescent="0.25">
      <c r="A15" s="474" t="str">
        <f>'1. паспорт местоположение'!A12:C12</f>
        <v>Покупка генератора поискового ГП-500К (с кейсом) Ангстрем 1 шт.</v>
      </c>
      <c r="B15" s="470"/>
      <c r="C15" s="470"/>
      <c r="D15" s="341"/>
      <c r="E15" s="341"/>
      <c r="F15" s="341"/>
      <c r="G15" s="341"/>
      <c r="H15" s="341"/>
      <c r="I15" s="341"/>
      <c r="J15" s="341"/>
      <c r="K15" s="341"/>
      <c r="L15" s="341"/>
      <c r="M15" s="341"/>
      <c r="N15" s="341"/>
      <c r="O15" s="341"/>
      <c r="P15" s="341"/>
      <c r="Q15" s="341"/>
      <c r="R15" s="341"/>
      <c r="S15" s="341"/>
      <c r="T15" s="341"/>
      <c r="U15" s="341"/>
    </row>
    <row r="16" spans="1:29" x14ac:dyDescent="0.25">
      <c r="A16" s="432" t="s">
        <v>515</v>
      </c>
      <c r="B16" s="432"/>
      <c r="C16" s="432"/>
      <c r="D16" s="129"/>
      <c r="E16" s="129"/>
      <c r="F16" s="129"/>
      <c r="G16" s="129"/>
      <c r="H16" s="129"/>
      <c r="I16" s="129"/>
      <c r="J16" s="129"/>
      <c r="K16" s="129"/>
      <c r="L16" s="129"/>
      <c r="M16" s="129"/>
      <c r="N16" s="129"/>
      <c r="O16" s="129"/>
      <c r="P16" s="129"/>
      <c r="Q16" s="129"/>
      <c r="R16" s="129"/>
      <c r="S16" s="129"/>
      <c r="T16" s="129"/>
      <c r="U16" s="129"/>
    </row>
    <row r="17" spans="1:21" x14ac:dyDescent="0.25">
      <c r="A17" s="432"/>
      <c r="B17" s="432"/>
      <c r="C17" s="432"/>
      <c r="D17" s="330"/>
      <c r="E17" s="330"/>
      <c r="F17" s="330"/>
      <c r="G17" s="330"/>
      <c r="H17" s="330"/>
      <c r="I17" s="330"/>
      <c r="J17" s="330"/>
      <c r="K17" s="330"/>
      <c r="L17" s="330"/>
      <c r="M17" s="330"/>
      <c r="N17" s="330"/>
      <c r="O17" s="330"/>
      <c r="P17" s="330"/>
      <c r="Q17" s="330"/>
      <c r="R17" s="330"/>
    </row>
    <row r="18" spans="1:21" x14ac:dyDescent="0.25">
      <c r="A18" s="470" t="s">
        <v>516</v>
      </c>
      <c r="B18" s="470"/>
      <c r="C18" s="470"/>
      <c r="D18" s="341"/>
      <c r="E18" s="341"/>
      <c r="F18" s="341"/>
      <c r="G18" s="341"/>
      <c r="H18" s="341"/>
      <c r="I18" s="341"/>
      <c r="J18" s="341"/>
      <c r="K18" s="341"/>
      <c r="L18" s="341"/>
      <c r="M18" s="341"/>
      <c r="N18" s="341"/>
      <c r="O18" s="341"/>
      <c r="P18" s="341"/>
      <c r="Q18" s="341"/>
      <c r="R18" s="341"/>
      <c r="S18" s="341"/>
      <c r="T18" s="341"/>
      <c r="U18" s="341"/>
    </row>
    <row r="19" spans="1:21" x14ac:dyDescent="0.25">
      <c r="A19" s="129"/>
      <c r="B19" s="129"/>
      <c r="C19" s="129"/>
      <c r="D19" s="129"/>
      <c r="E19" s="129"/>
      <c r="F19" s="129"/>
      <c r="G19" s="129"/>
      <c r="H19" s="330"/>
      <c r="I19" s="330"/>
      <c r="J19" s="330"/>
      <c r="K19" s="330"/>
      <c r="L19" s="330"/>
      <c r="M19" s="330"/>
      <c r="N19" s="330"/>
      <c r="O19" s="330"/>
      <c r="P19" s="330"/>
      <c r="Q19" s="330"/>
      <c r="R19" s="330"/>
    </row>
    <row r="20" spans="1:21" ht="31.5" x14ac:dyDescent="0.25">
      <c r="A20" s="344" t="s">
        <v>1</v>
      </c>
      <c r="B20" s="27" t="s">
        <v>60</v>
      </c>
      <c r="C20" s="27" t="s">
        <v>59</v>
      </c>
      <c r="D20" s="345"/>
      <c r="E20" s="345"/>
      <c r="F20" s="345"/>
      <c r="G20" s="345"/>
      <c r="H20" s="346"/>
      <c r="I20" s="346"/>
      <c r="J20" s="346"/>
      <c r="K20" s="346"/>
      <c r="L20" s="346"/>
      <c r="M20" s="346"/>
      <c r="N20" s="346"/>
      <c r="O20" s="346"/>
      <c r="P20" s="346"/>
      <c r="Q20" s="346"/>
      <c r="R20" s="346"/>
      <c r="S20" s="343"/>
      <c r="T20" s="343"/>
      <c r="U20" s="343"/>
    </row>
    <row r="21" spans="1:21" x14ac:dyDescent="0.25">
      <c r="A21" s="27">
        <v>1</v>
      </c>
      <c r="B21" s="27">
        <v>2</v>
      </c>
      <c r="C21" s="27">
        <v>3</v>
      </c>
      <c r="D21" s="345"/>
      <c r="E21" s="345"/>
      <c r="F21" s="345"/>
      <c r="G21" s="345"/>
      <c r="H21" s="346"/>
      <c r="I21" s="346"/>
      <c r="J21" s="346"/>
      <c r="K21" s="346"/>
      <c r="L21" s="346"/>
      <c r="M21" s="346"/>
      <c r="N21" s="346"/>
      <c r="O21" s="346"/>
      <c r="P21" s="346"/>
      <c r="Q21" s="346"/>
      <c r="R21" s="346"/>
      <c r="S21" s="343"/>
      <c r="T21" s="343"/>
      <c r="U21" s="343"/>
    </row>
    <row r="22" spans="1:21" ht="31.5" x14ac:dyDescent="0.25">
      <c r="A22" s="23" t="s">
        <v>58</v>
      </c>
      <c r="B22" s="347" t="s">
        <v>517</v>
      </c>
      <c r="C22" s="347" t="s">
        <v>506</v>
      </c>
      <c r="D22" s="345"/>
      <c r="E22" s="345"/>
      <c r="F22" s="346"/>
      <c r="G22" s="346"/>
      <c r="H22" s="346"/>
      <c r="I22" s="346"/>
      <c r="J22" s="346"/>
      <c r="K22" s="346"/>
      <c r="L22" s="346"/>
      <c r="M22" s="346"/>
      <c r="N22" s="346"/>
      <c r="O22" s="346"/>
      <c r="P22" s="346"/>
      <c r="Q22" s="343"/>
      <c r="R22" s="343"/>
      <c r="S22" s="343"/>
      <c r="T22" s="343"/>
      <c r="U22" s="343"/>
    </row>
    <row r="23" spans="1:21" ht="47.25" x14ac:dyDescent="0.25">
      <c r="A23" s="23" t="s">
        <v>57</v>
      </c>
      <c r="B23" s="344" t="s">
        <v>518</v>
      </c>
      <c r="C23" s="312" t="s">
        <v>613</v>
      </c>
      <c r="D23" s="343"/>
      <c r="E23" s="399"/>
      <c r="F23" s="343"/>
      <c r="G23" s="343"/>
      <c r="H23" s="343"/>
      <c r="I23" s="343"/>
      <c r="J23" s="343"/>
      <c r="K23" s="343"/>
      <c r="L23" s="343"/>
      <c r="M23" s="343"/>
      <c r="N23" s="343"/>
      <c r="O23" s="343"/>
      <c r="P23" s="343"/>
      <c r="Q23" s="343"/>
      <c r="R23" s="343"/>
      <c r="S23" s="343"/>
      <c r="T23" s="343"/>
      <c r="U23" s="343"/>
    </row>
    <row r="24" spans="1:21" ht="47.25" x14ac:dyDescent="0.25">
      <c r="A24" s="23" t="s">
        <v>56</v>
      </c>
      <c r="B24" s="344" t="s">
        <v>519</v>
      </c>
      <c r="C24" s="131" t="s">
        <v>606</v>
      </c>
      <c r="D24" s="343"/>
      <c r="E24" s="343"/>
      <c r="F24" s="343"/>
      <c r="G24" s="343"/>
      <c r="H24" s="343"/>
      <c r="I24" s="343"/>
      <c r="J24" s="343"/>
      <c r="K24" s="343"/>
      <c r="L24" s="343"/>
      <c r="M24" s="343"/>
      <c r="N24" s="343"/>
      <c r="O24" s="343"/>
      <c r="P24" s="343"/>
      <c r="Q24" s="343"/>
      <c r="R24" s="343"/>
      <c r="S24" s="343"/>
      <c r="T24" s="343"/>
      <c r="U24" s="343"/>
    </row>
    <row r="25" spans="1:21" ht="31.5" x14ac:dyDescent="0.25">
      <c r="A25" s="23" t="s">
        <v>55</v>
      </c>
      <c r="B25" s="344" t="s">
        <v>520</v>
      </c>
      <c r="C25" s="348" t="s">
        <v>437</v>
      </c>
      <c r="D25" s="343"/>
      <c r="E25" s="343"/>
      <c r="F25" s="343"/>
      <c r="G25" s="343"/>
      <c r="H25" s="343"/>
      <c r="I25" s="343"/>
      <c r="J25" s="343"/>
      <c r="K25" s="343"/>
      <c r="L25" s="343"/>
      <c r="M25" s="343"/>
      <c r="N25" s="343"/>
      <c r="O25" s="343"/>
      <c r="P25" s="343"/>
      <c r="Q25" s="343"/>
      <c r="R25" s="343"/>
      <c r="S25" s="343"/>
      <c r="T25" s="343"/>
      <c r="U25" s="343"/>
    </row>
    <row r="26" spans="1:21" ht="31.5" x14ac:dyDescent="0.25">
      <c r="A26" s="23" t="s">
        <v>54</v>
      </c>
      <c r="B26" s="344" t="s">
        <v>521</v>
      </c>
      <c r="C26" s="206" t="s">
        <v>437</v>
      </c>
      <c r="D26" s="343"/>
      <c r="E26" s="343"/>
      <c r="F26" s="343"/>
      <c r="G26" s="343"/>
      <c r="H26" s="343"/>
      <c r="I26" s="343"/>
      <c r="J26" s="343"/>
      <c r="K26" s="343"/>
      <c r="L26" s="343"/>
      <c r="M26" s="343"/>
      <c r="N26" s="343"/>
      <c r="O26" s="343"/>
      <c r="P26" s="343"/>
      <c r="Q26" s="343"/>
      <c r="R26" s="343"/>
      <c r="S26" s="343"/>
      <c r="T26" s="343"/>
      <c r="U26" s="343"/>
    </row>
    <row r="27" spans="1:21" ht="31.5" x14ac:dyDescent="0.25">
      <c r="A27" s="23" t="s">
        <v>53</v>
      </c>
      <c r="B27" s="344" t="s">
        <v>361</v>
      </c>
      <c r="C27" s="206" t="s">
        <v>506</v>
      </c>
      <c r="D27" s="343"/>
      <c r="E27" s="343"/>
      <c r="F27" s="343"/>
      <c r="G27" s="343"/>
      <c r="H27" s="343"/>
      <c r="I27" s="343"/>
      <c r="J27" s="343"/>
      <c r="K27" s="343"/>
      <c r="L27" s="343"/>
      <c r="M27" s="343"/>
      <c r="N27" s="343"/>
      <c r="O27" s="343"/>
      <c r="P27" s="343"/>
      <c r="Q27" s="343"/>
      <c r="R27" s="343"/>
      <c r="S27" s="343"/>
      <c r="T27" s="343"/>
      <c r="U27" s="343"/>
    </row>
    <row r="28" spans="1:21" x14ac:dyDescent="0.25">
      <c r="A28" s="23" t="s">
        <v>52</v>
      </c>
      <c r="B28" s="344" t="s">
        <v>522</v>
      </c>
      <c r="C28" s="206">
        <v>2025</v>
      </c>
      <c r="D28" s="343"/>
      <c r="E28" s="343"/>
      <c r="F28" s="343"/>
      <c r="G28" s="343"/>
      <c r="H28" s="343"/>
      <c r="I28" s="343"/>
      <c r="J28" s="343"/>
      <c r="K28" s="343"/>
      <c r="L28" s="343"/>
      <c r="M28" s="343"/>
      <c r="N28" s="343"/>
      <c r="O28" s="343"/>
      <c r="P28" s="343"/>
      <c r="Q28" s="343"/>
      <c r="R28" s="343"/>
      <c r="S28" s="343"/>
      <c r="T28" s="343"/>
      <c r="U28" s="343"/>
    </row>
    <row r="29" spans="1:21" ht="31.5" x14ac:dyDescent="0.25">
      <c r="A29" s="23" t="s">
        <v>50</v>
      </c>
      <c r="B29" s="344" t="s">
        <v>51</v>
      </c>
      <c r="C29" s="206">
        <v>2025</v>
      </c>
      <c r="D29" s="343"/>
      <c r="E29" s="343"/>
      <c r="F29" s="343"/>
      <c r="G29" s="343"/>
      <c r="H29" s="343"/>
      <c r="I29" s="343"/>
      <c r="J29" s="343"/>
      <c r="K29" s="343"/>
      <c r="L29" s="343"/>
      <c r="M29" s="343"/>
      <c r="N29" s="343"/>
      <c r="O29" s="343"/>
      <c r="P29" s="343"/>
      <c r="Q29" s="343"/>
      <c r="R29" s="343"/>
      <c r="S29" s="343"/>
      <c r="T29" s="343"/>
      <c r="U29" s="343"/>
    </row>
    <row r="30" spans="1:21" ht="31.5" x14ac:dyDescent="0.25">
      <c r="A30" s="23" t="s">
        <v>64</v>
      </c>
      <c r="B30" s="344" t="s">
        <v>49</v>
      </c>
      <c r="C30" s="206" t="s">
        <v>607</v>
      </c>
      <c r="D30" s="343"/>
      <c r="E30" s="343"/>
      <c r="F30" s="343"/>
      <c r="G30" s="343"/>
      <c r="H30" s="343"/>
      <c r="I30" s="343"/>
      <c r="J30" s="343"/>
      <c r="K30" s="343"/>
      <c r="L30" s="343"/>
      <c r="M30" s="343"/>
      <c r="N30" s="343"/>
      <c r="O30" s="343"/>
      <c r="P30" s="343"/>
      <c r="Q30" s="343"/>
      <c r="R30" s="343"/>
      <c r="S30" s="343"/>
      <c r="T30" s="343"/>
      <c r="U30" s="343"/>
    </row>
    <row r="31" spans="1:21" x14ac:dyDescent="0.25">
      <c r="A31" s="343"/>
      <c r="B31" s="343"/>
      <c r="C31" s="343"/>
      <c r="D31" s="343"/>
      <c r="E31" s="343"/>
      <c r="F31" s="343"/>
      <c r="G31" s="343"/>
      <c r="H31" s="343"/>
      <c r="I31" s="343"/>
      <c r="J31" s="343"/>
      <c r="K31" s="343"/>
      <c r="L31" s="343"/>
      <c r="M31" s="343"/>
      <c r="N31" s="343"/>
      <c r="O31" s="343"/>
      <c r="P31" s="343"/>
      <c r="Q31" s="343"/>
      <c r="R31" s="343"/>
      <c r="S31" s="343"/>
      <c r="T31" s="343"/>
      <c r="U31" s="343"/>
    </row>
    <row r="32" spans="1:21" x14ac:dyDescent="0.25">
      <c r="A32" s="343"/>
      <c r="B32" s="343"/>
      <c r="C32" s="343"/>
      <c r="D32" s="343"/>
      <c r="E32" s="343"/>
      <c r="F32" s="343"/>
      <c r="G32" s="343"/>
      <c r="H32" s="343"/>
      <c r="I32" s="343"/>
      <c r="J32" s="343"/>
      <c r="K32" s="343"/>
      <c r="L32" s="343"/>
      <c r="M32" s="343"/>
      <c r="N32" s="343"/>
      <c r="O32" s="343"/>
      <c r="P32" s="343"/>
      <c r="Q32" s="343"/>
      <c r="R32" s="343"/>
      <c r="S32" s="343"/>
      <c r="T32" s="343"/>
      <c r="U32" s="343"/>
    </row>
    <row r="33" spans="1:21" x14ac:dyDescent="0.25">
      <c r="A33" s="343"/>
      <c r="B33" s="343"/>
      <c r="C33" s="343"/>
      <c r="D33" s="343"/>
      <c r="E33" s="343"/>
      <c r="F33" s="343"/>
      <c r="G33" s="343"/>
      <c r="H33" s="343"/>
      <c r="I33" s="343"/>
      <c r="J33" s="343"/>
      <c r="K33" s="343"/>
      <c r="L33" s="343"/>
      <c r="M33" s="343"/>
      <c r="N33" s="343"/>
      <c r="O33" s="343"/>
      <c r="P33" s="343"/>
      <c r="Q33" s="343"/>
      <c r="R33" s="343"/>
      <c r="S33" s="343"/>
      <c r="T33" s="343"/>
      <c r="U33" s="343"/>
    </row>
    <row r="34" spans="1:21" x14ac:dyDescent="0.25">
      <c r="A34" s="343"/>
      <c r="B34" s="343"/>
      <c r="C34" s="343"/>
      <c r="D34" s="343"/>
      <c r="E34" s="343"/>
      <c r="F34" s="343"/>
      <c r="G34" s="343"/>
      <c r="H34" s="343"/>
      <c r="I34" s="343"/>
      <c r="J34" s="343"/>
      <c r="K34" s="343"/>
      <c r="L34" s="343"/>
      <c r="M34" s="343"/>
      <c r="N34" s="343"/>
      <c r="O34" s="343"/>
      <c r="P34" s="343"/>
      <c r="Q34" s="343"/>
      <c r="R34" s="343"/>
      <c r="S34" s="343"/>
      <c r="T34" s="343"/>
      <c r="U34" s="343"/>
    </row>
    <row r="35" spans="1:21" x14ac:dyDescent="0.25">
      <c r="A35" s="343"/>
      <c r="B35" s="343"/>
      <c r="C35" s="343"/>
      <c r="D35" s="343"/>
      <c r="E35" s="343"/>
      <c r="F35" s="343"/>
      <c r="G35" s="343"/>
      <c r="H35" s="343"/>
      <c r="I35" s="343"/>
      <c r="J35" s="343"/>
      <c r="K35" s="343"/>
      <c r="L35" s="343"/>
      <c r="M35" s="343"/>
      <c r="N35" s="343"/>
      <c r="O35" s="343"/>
      <c r="P35" s="343"/>
      <c r="Q35" s="343"/>
      <c r="R35" s="343"/>
      <c r="S35" s="343"/>
      <c r="T35" s="343"/>
      <c r="U35" s="343"/>
    </row>
    <row r="36" spans="1:21" x14ac:dyDescent="0.25">
      <c r="A36" s="343"/>
      <c r="B36" s="343"/>
      <c r="C36" s="343"/>
      <c r="D36" s="343"/>
      <c r="E36" s="343"/>
      <c r="F36" s="343"/>
      <c r="G36" s="343"/>
      <c r="H36" s="343"/>
      <c r="I36" s="343"/>
      <c r="J36" s="343"/>
      <c r="K36" s="343"/>
      <c r="L36" s="343"/>
      <c r="M36" s="343"/>
      <c r="N36" s="343"/>
      <c r="O36" s="343"/>
      <c r="P36" s="343"/>
      <c r="Q36" s="343"/>
      <c r="R36" s="343"/>
      <c r="S36" s="343"/>
      <c r="T36" s="343"/>
      <c r="U36" s="343"/>
    </row>
    <row r="37" spans="1:21" x14ac:dyDescent="0.25">
      <c r="A37" s="343"/>
      <c r="B37" s="343"/>
      <c r="C37" s="343"/>
      <c r="D37" s="343"/>
      <c r="E37" s="343"/>
      <c r="F37" s="343"/>
      <c r="G37" s="343"/>
      <c r="H37" s="343"/>
      <c r="I37" s="343"/>
      <c r="J37" s="343"/>
      <c r="K37" s="343"/>
      <c r="L37" s="343"/>
      <c r="M37" s="343"/>
      <c r="N37" s="343"/>
      <c r="O37" s="343"/>
      <c r="P37" s="343"/>
      <c r="Q37" s="343"/>
      <c r="R37" s="343"/>
      <c r="S37" s="343"/>
      <c r="T37" s="343"/>
      <c r="U37" s="343"/>
    </row>
    <row r="38" spans="1:21" x14ac:dyDescent="0.25">
      <c r="A38" s="343"/>
      <c r="B38" s="343"/>
      <c r="C38" s="343"/>
      <c r="D38" s="343"/>
      <c r="E38" s="343"/>
      <c r="F38" s="343"/>
      <c r="G38" s="343"/>
      <c r="H38" s="343"/>
      <c r="I38" s="343"/>
      <c r="J38" s="343"/>
      <c r="K38" s="343"/>
      <c r="L38" s="343"/>
      <c r="M38" s="343"/>
      <c r="N38" s="343"/>
      <c r="O38" s="343"/>
      <c r="P38" s="343"/>
      <c r="Q38" s="343"/>
      <c r="R38" s="343"/>
      <c r="S38" s="343"/>
      <c r="T38" s="343"/>
      <c r="U38" s="343"/>
    </row>
    <row r="39" spans="1:21" x14ac:dyDescent="0.25">
      <c r="A39" s="343"/>
      <c r="B39" s="343"/>
      <c r="C39" s="343"/>
      <c r="D39" s="343"/>
      <c r="E39" s="343"/>
      <c r="F39" s="343"/>
      <c r="G39" s="343"/>
      <c r="H39" s="343"/>
      <c r="I39" s="343"/>
      <c r="J39" s="343"/>
      <c r="K39" s="343"/>
      <c r="L39" s="343"/>
      <c r="M39" s="343"/>
      <c r="N39" s="343"/>
      <c r="O39" s="343"/>
      <c r="P39" s="343"/>
      <c r="Q39" s="343"/>
      <c r="R39" s="343"/>
      <c r="S39" s="343"/>
      <c r="T39" s="343"/>
      <c r="U39" s="343"/>
    </row>
    <row r="40" spans="1:21" x14ac:dyDescent="0.25">
      <c r="A40" s="343"/>
      <c r="B40" s="343"/>
      <c r="C40" s="343"/>
      <c r="D40" s="343"/>
      <c r="E40" s="343"/>
      <c r="F40" s="343"/>
      <c r="G40" s="343"/>
      <c r="H40" s="343"/>
      <c r="I40" s="343"/>
      <c r="J40" s="343"/>
      <c r="K40" s="343"/>
      <c r="L40" s="343"/>
      <c r="M40" s="343"/>
      <c r="N40" s="343"/>
      <c r="O40" s="343"/>
      <c r="P40" s="343"/>
      <c r="Q40" s="343"/>
      <c r="R40" s="343"/>
      <c r="S40" s="343"/>
      <c r="T40" s="343"/>
      <c r="U40" s="343"/>
    </row>
    <row r="41" spans="1:21" x14ac:dyDescent="0.25">
      <c r="A41" s="343"/>
      <c r="B41" s="343"/>
      <c r="C41" s="343"/>
      <c r="D41" s="343"/>
      <c r="E41" s="343"/>
      <c r="F41" s="343"/>
      <c r="G41" s="343"/>
      <c r="H41" s="343"/>
      <c r="I41" s="343"/>
      <c r="J41" s="343"/>
      <c r="K41" s="343"/>
      <c r="L41" s="343"/>
      <c r="M41" s="343"/>
      <c r="N41" s="343"/>
      <c r="O41" s="343"/>
      <c r="P41" s="343"/>
      <c r="Q41" s="343"/>
      <c r="R41" s="343"/>
      <c r="S41" s="343"/>
      <c r="T41" s="343"/>
      <c r="U41" s="343"/>
    </row>
    <row r="42" spans="1:21" x14ac:dyDescent="0.25">
      <c r="A42" s="343"/>
      <c r="B42" s="343"/>
      <c r="C42" s="343"/>
      <c r="D42" s="343"/>
      <c r="E42" s="343"/>
      <c r="F42" s="343"/>
      <c r="G42" s="343"/>
      <c r="H42" s="343"/>
      <c r="I42" s="343"/>
      <c r="J42" s="343"/>
      <c r="K42" s="343"/>
      <c r="L42" s="343"/>
      <c r="M42" s="343"/>
      <c r="N42" s="343"/>
      <c r="O42" s="343"/>
      <c r="P42" s="343"/>
      <c r="Q42" s="343"/>
      <c r="R42" s="343"/>
      <c r="S42" s="343"/>
      <c r="T42" s="343"/>
      <c r="U42" s="343"/>
    </row>
    <row r="43" spans="1:21" x14ac:dyDescent="0.25">
      <c r="A43" s="343"/>
      <c r="B43" s="343"/>
      <c r="C43" s="343"/>
      <c r="D43" s="343"/>
      <c r="E43" s="343"/>
      <c r="F43" s="343"/>
      <c r="G43" s="343"/>
      <c r="H43" s="343"/>
      <c r="I43" s="343"/>
      <c r="J43" s="343"/>
      <c r="K43" s="343"/>
      <c r="L43" s="343"/>
      <c r="M43" s="343"/>
      <c r="N43" s="343"/>
      <c r="O43" s="343"/>
      <c r="P43" s="343"/>
      <c r="Q43" s="343"/>
      <c r="R43" s="343"/>
      <c r="S43" s="343"/>
      <c r="T43" s="343"/>
      <c r="U43" s="343"/>
    </row>
    <row r="44" spans="1:21" x14ac:dyDescent="0.25">
      <c r="A44" s="343"/>
      <c r="B44" s="343"/>
      <c r="C44" s="343"/>
      <c r="D44" s="343"/>
      <c r="E44" s="343"/>
      <c r="F44" s="343"/>
      <c r="G44" s="343"/>
      <c r="H44" s="343"/>
      <c r="I44" s="343"/>
      <c r="J44" s="343"/>
      <c r="K44" s="343"/>
      <c r="L44" s="343"/>
      <c r="M44" s="343"/>
      <c r="N44" s="343"/>
      <c r="O44" s="343"/>
      <c r="P44" s="343"/>
      <c r="Q44" s="343"/>
      <c r="R44" s="343"/>
      <c r="S44" s="343"/>
      <c r="T44" s="343"/>
      <c r="U44" s="343"/>
    </row>
    <row r="45" spans="1:21" x14ac:dyDescent="0.25">
      <c r="A45" s="343"/>
      <c r="B45" s="343"/>
      <c r="C45" s="343"/>
      <c r="D45" s="343"/>
      <c r="E45" s="343"/>
      <c r="F45" s="343"/>
      <c r="G45" s="343"/>
      <c r="H45" s="343"/>
      <c r="I45" s="343"/>
      <c r="J45" s="343"/>
      <c r="K45" s="343"/>
      <c r="L45" s="343"/>
      <c r="M45" s="343"/>
      <c r="N45" s="343"/>
      <c r="O45" s="343"/>
      <c r="P45" s="343"/>
      <c r="Q45" s="343"/>
      <c r="R45" s="343"/>
      <c r="S45" s="343"/>
      <c r="T45" s="343"/>
      <c r="U45" s="343"/>
    </row>
    <row r="46" spans="1:21" x14ac:dyDescent="0.25">
      <c r="A46" s="343"/>
      <c r="B46" s="343"/>
      <c r="C46" s="343"/>
      <c r="D46" s="343"/>
      <c r="E46" s="343"/>
      <c r="F46" s="343"/>
      <c r="G46" s="343"/>
      <c r="H46" s="343"/>
      <c r="I46" s="343"/>
      <c r="J46" s="343"/>
      <c r="K46" s="343"/>
      <c r="L46" s="343"/>
      <c r="M46" s="343"/>
      <c r="N46" s="343"/>
      <c r="O46" s="343"/>
      <c r="P46" s="343"/>
      <c r="Q46" s="343"/>
      <c r="R46" s="343"/>
      <c r="S46" s="343"/>
      <c r="T46" s="343"/>
      <c r="U46" s="343"/>
    </row>
    <row r="47" spans="1:21" x14ac:dyDescent="0.25">
      <c r="A47" s="343"/>
      <c r="B47" s="343"/>
      <c r="C47" s="343"/>
      <c r="D47" s="343"/>
      <c r="E47" s="343"/>
      <c r="F47" s="343"/>
      <c r="G47" s="343"/>
      <c r="H47" s="343"/>
      <c r="I47" s="343"/>
      <c r="J47" s="343"/>
      <c r="K47" s="343"/>
      <c r="L47" s="343"/>
      <c r="M47" s="343"/>
      <c r="N47" s="343"/>
      <c r="O47" s="343"/>
      <c r="P47" s="343"/>
      <c r="Q47" s="343"/>
      <c r="R47" s="343"/>
      <c r="S47" s="343"/>
      <c r="T47" s="343"/>
      <c r="U47" s="343"/>
    </row>
    <row r="48" spans="1:21" x14ac:dyDescent="0.25">
      <c r="A48" s="343"/>
      <c r="B48" s="343"/>
      <c r="C48" s="343"/>
      <c r="D48" s="343"/>
      <c r="E48" s="343"/>
      <c r="F48" s="343"/>
      <c r="G48" s="343"/>
      <c r="H48" s="343"/>
      <c r="I48" s="343"/>
      <c r="J48" s="343"/>
      <c r="K48" s="343"/>
      <c r="L48" s="343"/>
      <c r="M48" s="343"/>
      <c r="N48" s="343"/>
      <c r="O48" s="343"/>
      <c r="P48" s="343"/>
      <c r="Q48" s="343"/>
      <c r="R48" s="343"/>
      <c r="S48" s="343"/>
      <c r="T48" s="343"/>
      <c r="U48" s="343"/>
    </row>
    <row r="49" spans="1:21" x14ac:dyDescent="0.25">
      <c r="A49" s="343"/>
      <c r="B49" s="343"/>
      <c r="C49" s="343"/>
      <c r="D49" s="343"/>
      <c r="E49" s="343"/>
      <c r="F49" s="343"/>
      <c r="G49" s="343"/>
      <c r="H49" s="343"/>
      <c r="I49" s="343"/>
      <c r="J49" s="343"/>
      <c r="K49" s="343"/>
      <c r="L49" s="343"/>
      <c r="M49" s="343"/>
      <c r="N49" s="343"/>
      <c r="O49" s="343"/>
      <c r="P49" s="343"/>
      <c r="Q49" s="343"/>
      <c r="R49" s="343"/>
      <c r="S49" s="343"/>
      <c r="T49" s="343"/>
      <c r="U49" s="343"/>
    </row>
    <row r="50" spans="1:21" x14ac:dyDescent="0.25">
      <c r="A50" s="343"/>
      <c r="B50" s="343"/>
      <c r="C50" s="343"/>
      <c r="D50" s="343"/>
      <c r="E50" s="343"/>
      <c r="F50" s="343"/>
      <c r="G50" s="343"/>
      <c r="H50" s="343"/>
      <c r="I50" s="343"/>
      <c r="J50" s="343"/>
      <c r="K50" s="343"/>
      <c r="L50" s="343"/>
      <c r="M50" s="343"/>
      <c r="N50" s="343"/>
      <c r="O50" s="343"/>
      <c r="P50" s="343"/>
      <c r="Q50" s="343"/>
      <c r="R50" s="343"/>
      <c r="S50" s="343"/>
      <c r="T50" s="343"/>
      <c r="U50" s="343"/>
    </row>
    <row r="51" spans="1:21" x14ac:dyDescent="0.25">
      <c r="A51" s="343"/>
      <c r="B51" s="343"/>
      <c r="C51" s="343"/>
      <c r="D51" s="343"/>
      <c r="E51" s="343"/>
      <c r="F51" s="343"/>
      <c r="G51" s="343"/>
      <c r="H51" s="343"/>
      <c r="I51" s="343"/>
      <c r="J51" s="343"/>
      <c r="K51" s="343"/>
      <c r="L51" s="343"/>
      <c r="M51" s="343"/>
      <c r="N51" s="343"/>
      <c r="O51" s="343"/>
      <c r="P51" s="343"/>
      <c r="Q51" s="343"/>
      <c r="R51" s="343"/>
      <c r="S51" s="343"/>
      <c r="T51" s="343"/>
      <c r="U51" s="343"/>
    </row>
    <row r="52" spans="1:21" x14ac:dyDescent="0.25">
      <c r="A52" s="343"/>
      <c r="B52" s="343"/>
      <c r="C52" s="343"/>
      <c r="D52" s="343"/>
      <c r="E52" s="343"/>
      <c r="F52" s="343"/>
      <c r="G52" s="343"/>
      <c r="H52" s="343"/>
      <c r="I52" s="343"/>
      <c r="J52" s="343"/>
      <c r="K52" s="343"/>
      <c r="L52" s="343"/>
      <c r="M52" s="343"/>
      <c r="N52" s="343"/>
      <c r="O52" s="343"/>
      <c r="P52" s="343"/>
      <c r="Q52" s="343"/>
      <c r="R52" s="343"/>
      <c r="S52" s="343"/>
      <c r="T52" s="343"/>
      <c r="U52" s="343"/>
    </row>
    <row r="53" spans="1:21" x14ac:dyDescent="0.25">
      <c r="A53" s="343"/>
      <c r="B53" s="343"/>
      <c r="C53" s="343"/>
      <c r="D53" s="343"/>
      <c r="E53" s="343"/>
      <c r="F53" s="343"/>
      <c r="G53" s="343"/>
      <c r="H53" s="343"/>
      <c r="I53" s="343"/>
      <c r="J53" s="343"/>
      <c r="K53" s="343"/>
      <c r="L53" s="343"/>
      <c r="M53" s="343"/>
      <c r="N53" s="343"/>
      <c r="O53" s="343"/>
      <c r="P53" s="343"/>
      <c r="Q53" s="343"/>
      <c r="R53" s="343"/>
      <c r="S53" s="343"/>
      <c r="T53" s="343"/>
      <c r="U53" s="343"/>
    </row>
    <row r="54" spans="1:21" x14ac:dyDescent="0.25">
      <c r="A54" s="343"/>
      <c r="B54" s="343"/>
      <c r="C54" s="343"/>
      <c r="D54" s="343"/>
      <c r="E54" s="343"/>
      <c r="F54" s="343"/>
      <c r="G54" s="343"/>
      <c r="H54" s="343"/>
      <c r="I54" s="343"/>
      <c r="J54" s="343"/>
      <c r="K54" s="343"/>
      <c r="L54" s="343"/>
      <c r="M54" s="343"/>
      <c r="N54" s="343"/>
      <c r="O54" s="343"/>
      <c r="P54" s="343"/>
      <c r="Q54" s="343"/>
      <c r="R54" s="343"/>
      <c r="S54" s="343"/>
      <c r="T54" s="343"/>
      <c r="U54" s="343"/>
    </row>
    <row r="55" spans="1:21" x14ac:dyDescent="0.25">
      <c r="A55" s="343"/>
      <c r="B55" s="343"/>
      <c r="C55" s="343"/>
      <c r="D55" s="343"/>
      <c r="E55" s="343"/>
      <c r="F55" s="343"/>
      <c r="G55" s="343"/>
      <c r="H55" s="343"/>
      <c r="I55" s="343"/>
      <c r="J55" s="343"/>
      <c r="K55" s="343"/>
      <c r="L55" s="343"/>
      <c r="M55" s="343"/>
      <c r="N55" s="343"/>
      <c r="O55" s="343"/>
      <c r="P55" s="343"/>
      <c r="Q55" s="343"/>
      <c r="R55" s="343"/>
      <c r="S55" s="343"/>
      <c r="T55" s="343"/>
      <c r="U55" s="343"/>
    </row>
    <row r="56" spans="1:21" x14ac:dyDescent="0.25">
      <c r="A56" s="343"/>
      <c r="B56" s="343"/>
      <c r="C56" s="343"/>
      <c r="D56" s="343"/>
      <c r="E56" s="343"/>
      <c r="F56" s="343"/>
      <c r="G56" s="343"/>
      <c r="H56" s="343"/>
      <c r="I56" s="343"/>
      <c r="J56" s="343"/>
      <c r="K56" s="343"/>
      <c r="L56" s="343"/>
      <c r="M56" s="343"/>
      <c r="N56" s="343"/>
      <c r="O56" s="343"/>
      <c r="P56" s="343"/>
      <c r="Q56" s="343"/>
      <c r="R56" s="343"/>
      <c r="S56" s="343"/>
      <c r="T56" s="343"/>
      <c r="U56" s="343"/>
    </row>
    <row r="57" spans="1:21" x14ac:dyDescent="0.25">
      <c r="A57" s="343"/>
      <c r="B57" s="343"/>
      <c r="C57" s="343"/>
      <c r="D57" s="343"/>
      <c r="E57" s="343"/>
      <c r="F57" s="343"/>
      <c r="G57" s="343"/>
      <c r="H57" s="343"/>
      <c r="I57" s="343"/>
      <c r="J57" s="343"/>
      <c r="K57" s="343"/>
      <c r="L57" s="343"/>
      <c r="M57" s="343"/>
      <c r="N57" s="343"/>
      <c r="O57" s="343"/>
      <c r="P57" s="343"/>
      <c r="Q57" s="343"/>
      <c r="R57" s="343"/>
      <c r="S57" s="343"/>
      <c r="T57" s="343"/>
      <c r="U57" s="343"/>
    </row>
    <row r="58" spans="1:21" x14ac:dyDescent="0.25">
      <c r="A58" s="343"/>
      <c r="B58" s="343"/>
      <c r="C58" s="343"/>
      <c r="D58" s="343"/>
      <c r="E58" s="343"/>
      <c r="F58" s="343"/>
      <c r="G58" s="343"/>
      <c r="H58" s="343"/>
      <c r="I58" s="343"/>
      <c r="J58" s="343"/>
      <c r="K58" s="343"/>
      <c r="L58" s="343"/>
      <c r="M58" s="343"/>
      <c r="N58" s="343"/>
      <c r="O58" s="343"/>
      <c r="P58" s="343"/>
      <c r="Q58" s="343"/>
      <c r="R58" s="343"/>
      <c r="S58" s="343"/>
      <c r="T58" s="343"/>
      <c r="U58" s="343"/>
    </row>
    <row r="59" spans="1:21" x14ac:dyDescent="0.25">
      <c r="A59" s="343"/>
      <c r="B59" s="343"/>
      <c r="C59" s="343"/>
      <c r="D59" s="343"/>
      <c r="E59" s="343"/>
      <c r="F59" s="343"/>
      <c r="G59" s="343"/>
      <c r="H59" s="343"/>
      <c r="I59" s="343"/>
      <c r="J59" s="343"/>
      <c r="K59" s="343"/>
      <c r="L59" s="343"/>
      <c r="M59" s="343"/>
      <c r="N59" s="343"/>
      <c r="O59" s="343"/>
      <c r="P59" s="343"/>
      <c r="Q59" s="343"/>
      <c r="R59" s="343"/>
      <c r="S59" s="343"/>
      <c r="T59" s="343"/>
      <c r="U59" s="343"/>
    </row>
    <row r="60" spans="1:21" x14ac:dyDescent="0.25">
      <c r="A60" s="343"/>
      <c r="B60" s="343"/>
      <c r="C60" s="343"/>
      <c r="D60" s="343"/>
      <c r="E60" s="343"/>
      <c r="F60" s="343"/>
      <c r="G60" s="343"/>
      <c r="H60" s="343"/>
      <c r="I60" s="343"/>
      <c r="J60" s="343"/>
      <c r="K60" s="343"/>
      <c r="L60" s="343"/>
      <c r="M60" s="343"/>
      <c r="N60" s="343"/>
      <c r="O60" s="343"/>
      <c r="P60" s="343"/>
      <c r="Q60" s="343"/>
      <c r="R60" s="343"/>
      <c r="S60" s="343"/>
      <c r="T60" s="343"/>
      <c r="U60" s="343"/>
    </row>
    <row r="61" spans="1:21" x14ac:dyDescent="0.25">
      <c r="A61" s="343"/>
      <c r="B61" s="343"/>
      <c r="C61" s="343"/>
      <c r="D61" s="343"/>
      <c r="E61" s="343"/>
      <c r="F61" s="343"/>
      <c r="G61" s="343"/>
      <c r="H61" s="343"/>
      <c r="I61" s="343"/>
      <c r="J61" s="343"/>
      <c r="K61" s="343"/>
      <c r="L61" s="343"/>
      <c r="M61" s="343"/>
      <c r="N61" s="343"/>
      <c r="O61" s="343"/>
      <c r="P61" s="343"/>
      <c r="Q61" s="343"/>
      <c r="R61" s="343"/>
      <c r="S61" s="343"/>
      <c r="T61" s="343"/>
      <c r="U61" s="343"/>
    </row>
    <row r="62" spans="1:21" x14ac:dyDescent="0.25">
      <c r="A62" s="343"/>
      <c r="B62" s="343"/>
      <c r="C62" s="343"/>
      <c r="D62" s="343"/>
      <c r="E62" s="343"/>
      <c r="F62" s="343"/>
      <c r="G62" s="343"/>
      <c r="H62" s="343"/>
      <c r="I62" s="343"/>
      <c r="J62" s="343"/>
      <c r="K62" s="343"/>
      <c r="L62" s="343"/>
      <c r="M62" s="343"/>
      <c r="N62" s="343"/>
      <c r="O62" s="343"/>
      <c r="P62" s="343"/>
      <c r="Q62" s="343"/>
      <c r="R62" s="343"/>
      <c r="S62" s="343"/>
      <c r="T62" s="343"/>
      <c r="U62" s="343"/>
    </row>
    <row r="63" spans="1:21" x14ac:dyDescent="0.25">
      <c r="A63" s="343"/>
      <c r="B63" s="343"/>
      <c r="C63" s="343"/>
      <c r="D63" s="343"/>
      <c r="E63" s="343"/>
      <c r="F63" s="343"/>
      <c r="G63" s="343"/>
      <c r="H63" s="343"/>
      <c r="I63" s="343"/>
      <c r="J63" s="343"/>
      <c r="K63" s="343"/>
      <c r="L63" s="343"/>
      <c r="M63" s="343"/>
      <c r="N63" s="343"/>
      <c r="O63" s="343"/>
      <c r="P63" s="343"/>
      <c r="Q63" s="343"/>
      <c r="R63" s="343"/>
      <c r="S63" s="343"/>
      <c r="T63" s="343"/>
      <c r="U63" s="343"/>
    </row>
    <row r="64" spans="1:21" x14ac:dyDescent="0.25">
      <c r="A64" s="343"/>
      <c r="B64" s="343"/>
      <c r="C64" s="343"/>
      <c r="D64" s="343"/>
      <c r="E64" s="343"/>
      <c r="F64" s="343"/>
      <c r="G64" s="343"/>
      <c r="H64" s="343"/>
      <c r="I64" s="343"/>
      <c r="J64" s="343"/>
      <c r="K64" s="343"/>
      <c r="L64" s="343"/>
      <c r="M64" s="343"/>
      <c r="N64" s="343"/>
      <c r="O64" s="343"/>
      <c r="P64" s="343"/>
      <c r="Q64" s="343"/>
      <c r="R64" s="343"/>
      <c r="S64" s="343"/>
      <c r="T64" s="343"/>
      <c r="U64" s="343"/>
    </row>
    <row r="65" spans="1:21" x14ac:dyDescent="0.25">
      <c r="A65" s="343"/>
      <c r="B65" s="343"/>
      <c r="C65" s="343"/>
      <c r="D65" s="343"/>
      <c r="E65" s="343"/>
      <c r="F65" s="343"/>
      <c r="G65" s="343"/>
      <c r="H65" s="343"/>
      <c r="I65" s="343"/>
      <c r="J65" s="343"/>
      <c r="K65" s="343"/>
      <c r="L65" s="343"/>
      <c r="M65" s="343"/>
      <c r="N65" s="343"/>
      <c r="O65" s="343"/>
      <c r="P65" s="343"/>
      <c r="Q65" s="343"/>
      <c r="R65" s="343"/>
      <c r="S65" s="343"/>
      <c r="T65" s="343"/>
      <c r="U65" s="343"/>
    </row>
    <row r="66" spans="1:21" x14ac:dyDescent="0.25">
      <c r="A66" s="343"/>
      <c r="B66" s="343"/>
      <c r="C66" s="343"/>
      <c r="D66" s="343"/>
      <c r="E66" s="343"/>
      <c r="F66" s="343"/>
      <c r="G66" s="343"/>
      <c r="H66" s="343"/>
      <c r="I66" s="343"/>
      <c r="J66" s="343"/>
      <c r="K66" s="343"/>
      <c r="L66" s="343"/>
      <c r="M66" s="343"/>
      <c r="N66" s="343"/>
      <c r="O66" s="343"/>
      <c r="P66" s="343"/>
      <c r="Q66" s="343"/>
      <c r="R66" s="343"/>
      <c r="S66" s="343"/>
      <c r="T66" s="343"/>
      <c r="U66" s="343"/>
    </row>
    <row r="67" spans="1:21" x14ac:dyDescent="0.25">
      <c r="A67" s="343"/>
      <c r="B67" s="343"/>
      <c r="C67" s="343"/>
      <c r="D67" s="343"/>
      <c r="E67" s="343"/>
      <c r="F67" s="343"/>
      <c r="G67" s="343"/>
      <c r="H67" s="343"/>
      <c r="I67" s="343"/>
      <c r="J67" s="343"/>
      <c r="K67" s="343"/>
      <c r="L67" s="343"/>
      <c r="M67" s="343"/>
      <c r="N67" s="343"/>
      <c r="O67" s="343"/>
      <c r="P67" s="343"/>
      <c r="Q67" s="343"/>
      <c r="R67" s="343"/>
      <c r="S67" s="343"/>
      <c r="T67" s="343"/>
      <c r="U67" s="343"/>
    </row>
    <row r="68" spans="1:21" x14ac:dyDescent="0.25">
      <c r="A68" s="343"/>
      <c r="B68" s="343"/>
      <c r="C68" s="343"/>
      <c r="D68" s="343"/>
      <c r="E68" s="343"/>
      <c r="F68" s="343"/>
      <c r="G68" s="343"/>
      <c r="H68" s="343"/>
      <c r="I68" s="343"/>
      <c r="J68" s="343"/>
      <c r="K68" s="343"/>
      <c r="L68" s="343"/>
      <c r="M68" s="343"/>
      <c r="N68" s="343"/>
      <c r="O68" s="343"/>
      <c r="P68" s="343"/>
      <c r="Q68" s="343"/>
      <c r="R68" s="343"/>
      <c r="S68" s="343"/>
      <c r="T68" s="343"/>
      <c r="U68" s="343"/>
    </row>
    <row r="69" spans="1:21" x14ac:dyDescent="0.25">
      <c r="A69" s="343"/>
      <c r="B69" s="343"/>
      <c r="C69" s="343"/>
      <c r="D69" s="343"/>
      <c r="E69" s="343"/>
      <c r="F69" s="343"/>
      <c r="G69" s="343"/>
      <c r="H69" s="343"/>
      <c r="I69" s="343"/>
      <c r="J69" s="343"/>
      <c r="K69" s="343"/>
      <c r="L69" s="343"/>
      <c r="M69" s="343"/>
      <c r="N69" s="343"/>
      <c r="O69" s="343"/>
      <c r="P69" s="343"/>
      <c r="Q69" s="343"/>
      <c r="R69" s="343"/>
      <c r="S69" s="343"/>
      <c r="T69" s="343"/>
      <c r="U69" s="343"/>
    </row>
    <row r="70" spans="1:21" x14ac:dyDescent="0.25">
      <c r="A70" s="343"/>
      <c r="B70" s="343"/>
      <c r="C70" s="343"/>
      <c r="D70" s="343"/>
      <c r="E70" s="343"/>
      <c r="F70" s="343"/>
      <c r="G70" s="343"/>
      <c r="H70" s="343"/>
      <c r="I70" s="343"/>
      <c r="J70" s="343"/>
      <c r="K70" s="343"/>
      <c r="L70" s="343"/>
      <c r="M70" s="343"/>
      <c r="N70" s="343"/>
      <c r="O70" s="343"/>
      <c r="P70" s="343"/>
      <c r="Q70" s="343"/>
      <c r="R70" s="343"/>
      <c r="S70" s="343"/>
      <c r="T70" s="343"/>
      <c r="U70" s="343"/>
    </row>
    <row r="71" spans="1:21" x14ac:dyDescent="0.25">
      <c r="A71" s="343"/>
      <c r="B71" s="343"/>
      <c r="C71" s="343"/>
      <c r="D71" s="343"/>
      <c r="E71" s="343"/>
      <c r="F71" s="343"/>
      <c r="G71" s="343"/>
      <c r="H71" s="343"/>
      <c r="I71" s="343"/>
      <c r="J71" s="343"/>
      <c r="K71" s="343"/>
      <c r="L71" s="343"/>
      <c r="M71" s="343"/>
      <c r="N71" s="343"/>
      <c r="O71" s="343"/>
      <c r="P71" s="343"/>
      <c r="Q71" s="343"/>
      <c r="R71" s="343"/>
      <c r="S71" s="343"/>
      <c r="T71" s="343"/>
      <c r="U71" s="343"/>
    </row>
    <row r="72" spans="1:21" x14ac:dyDescent="0.25">
      <c r="A72" s="343"/>
      <c r="B72" s="343"/>
      <c r="C72" s="343"/>
      <c r="D72" s="343"/>
      <c r="E72" s="343"/>
      <c r="F72" s="343"/>
      <c r="G72" s="343"/>
      <c r="H72" s="343"/>
      <c r="I72" s="343"/>
      <c r="J72" s="343"/>
      <c r="K72" s="343"/>
      <c r="L72" s="343"/>
      <c r="M72" s="343"/>
      <c r="N72" s="343"/>
      <c r="O72" s="343"/>
      <c r="P72" s="343"/>
      <c r="Q72" s="343"/>
      <c r="R72" s="343"/>
      <c r="S72" s="343"/>
      <c r="T72" s="343"/>
      <c r="U72" s="343"/>
    </row>
    <row r="73" spans="1:21" x14ac:dyDescent="0.25">
      <c r="A73" s="343"/>
      <c r="B73" s="343"/>
      <c r="C73" s="343"/>
      <c r="D73" s="343"/>
      <c r="E73" s="343"/>
      <c r="F73" s="343"/>
      <c r="G73" s="343"/>
      <c r="H73" s="343"/>
      <c r="I73" s="343"/>
      <c r="J73" s="343"/>
      <c r="K73" s="343"/>
      <c r="L73" s="343"/>
      <c r="M73" s="343"/>
      <c r="N73" s="343"/>
      <c r="O73" s="343"/>
      <c r="P73" s="343"/>
      <c r="Q73" s="343"/>
      <c r="R73" s="343"/>
      <c r="S73" s="343"/>
      <c r="T73" s="343"/>
      <c r="U73" s="343"/>
    </row>
    <row r="74" spans="1:21" x14ac:dyDescent="0.25">
      <c r="A74" s="343"/>
      <c r="B74" s="343"/>
      <c r="C74" s="343"/>
      <c r="D74" s="343"/>
      <c r="E74" s="343"/>
      <c r="F74" s="343"/>
      <c r="G74" s="343"/>
      <c r="H74" s="343"/>
      <c r="I74" s="343"/>
      <c r="J74" s="343"/>
      <c r="K74" s="343"/>
      <c r="L74" s="343"/>
      <c r="M74" s="343"/>
      <c r="N74" s="343"/>
      <c r="O74" s="343"/>
      <c r="P74" s="343"/>
      <c r="Q74" s="343"/>
      <c r="R74" s="343"/>
      <c r="S74" s="343"/>
      <c r="T74" s="343"/>
      <c r="U74" s="343"/>
    </row>
    <row r="75" spans="1:21" x14ac:dyDescent="0.25">
      <c r="A75" s="343"/>
      <c r="B75" s="343"/>
      <c r="C75" s="343"/>
      <c r="D75" s="343"/>
      <c r="E75" s="343"/>
      <c r="F75" s="343"/>
      <c r="G75" s="343"/>
      <c r="H75" s="343"/>
      <c r="I75" s="343"/>
      <c r="J75" s="343"/>
      <c r="K75" s="343"/>
      <c r="L75" s="343"/>
      <c r="M75" s="343"/>
      <c r="N75" s="343"/>
      <c r="O75" s="343"/>
      <c r="P75" s="343"/>
      <c r="Q75" s="343"/>
      <c r="R75" s="343"/>
      <c r="S75" s="343"/>
      <c r="T75" s="343"/>
      <c r="U75" s="343"/>
    </row>
    <row r="76" spans="1:21" x14ac:dyDescent="0.25">
      <c r="A76" s="343"/>
      <c r="B76" s="343"/>
      <c r="C76" s="343"/>
      <c r="D76" s="343"/>
      <c r="E76" s="343"/>
      <c r="F76" s="343"/>
      <c r="G76" s="343"/>
      <c r="H76" s="343"/>
      <c r="I76" s="343"/>
      <c r="J76" s="343"/>
      <c r="K76" s="343"/>
      <c r="L76" s="343"/>
      <c r="M76" s="343"/>
      <c r="N76" s="343"/>
      <c r="O76" s="343"/>
      <c r="P76" s="343"/>
      <c r="Q76" s="343"/>
      <c r="R76" s="343"/>
      <c r="S76" s="343"/>
      <c r="T76" s="343"/>
      <c r="U76" s="343"/>
    </row>
    <row r="77" spans="1:21" x14ac:dyDescent="0.25">
      <c r="A77" s="343"/>
      <c r="B77" s="343"/>
      <c r="C77" s="343"/>
      <c r="D77" s="343"/>
      <c r="E77" s="343"/>
      <c r="F77" s="343"/>
      <c r="G77" s="343"/>
      <c r="H77" s="343"/>
      <c r="I77" s="343"/>
      <c r="J77" s="343"/>
      <c r="K77" s="343"/>
      <c r="L77" s="343"/>
      <c r="M77" s="343"/>
      <c r="N77" s="343"/>
      <c r="O77" s="343"/>
      <c r="P77" s="343"/>
      <c r="Q77" s="343"/>
      <c r="R77" s="343"/>
      <c r="S77" s="343"/>
      <c r="T77" s="343"/>
      <c r="U77" s="343"/>
    </row>
    <row r="78" spans="1:21" x14ac:dyDescent="0.25">
      <c r="A78" s="343"/>
      <c r="B78" s="343"/>
      <c r="C78" s="343"/>
      <c r="D78" s="343"/>
      <c r="E78" s="343"/>
      <c r="F78" s="343"/>
      <c r="G78" s="343"/>
      <c r="H78" s="343"/>
      <c r="I78" s="343"/>
      <c r="J78" s="343"/>
      <c r="K78" s="343"/>
      <c r="L78" s="343"/>
      <c r="M78" s="343"/>
      <c r="N78" s="343"/>
      <c r="O78" s="343"/>
      <c r="P78" s="343"/>
      <c r="Q78" s="343"/>
      <c r="R78" s="343"/>
      <c r="S78" s="343"/>
      <c r="T78" s="343"/>
      <c r="U78" s="343"/>
    </row>
    <row r="79" spans="1:21" x14ac:dyDescent="0.25">
      <c r="A79" s="343"/>
      <c r="B79" s="343"/>
      <c r="C79" s="343"/>
      <c r="D79" s="343"/>
      <c r="E79" s="343"/>
      <c r="F79" s="343"/>
      <c r="G79" s="343"/>
      <c r="H79" s="343"/>
      <c r="I79" s="343"/>
      <c r="J79" s="343"/>
      <c r="K79" s="343"/>
      <c r="L79" s="343"/>
      <c r="M79" s="343"/>
      <c r="N79" s="343"/>
      <c r="O79" s="343"/>
      <c r="P79" s="343"/>
      <c r="Q79" s="343"/>
      <c r="R79" s="343"/>
      <c r="S79" s="343"/>
      <c r="T79" s="343"/>
      <c r="U79" s="343"/>
    </row>
    <row r="80" spans="1:21" x14ac:dyDescent="0.25">
      <c r="A80" s="343"/>
      <c r="B80" s="343"/>
      <c r="C80" s="343"/>
      <c r="D80" s="343"/>
      <c r="E80" s="343"/>
      <c r="F80" s="343"/>
      <c r="G80" s="343"/>
      <c r="H80" s="343"/>
      <c r="I80" s="343"/>
      <c r="J80" s="343"/>
      <c r="K80" s="343"/>
      <c r="L80" s="343"/>
      <c r="M80" s="343"/>
      <c r="N80" s="343"/>
      <c r="O80" s="343"/>
      <c r="P80" s="343"/>
      <c r="Q80" s="343"/>
      <c r="R80" s="343"/>
      <c r="S80" s="343"/>
      <c r="T80" s="343"/>
      <c r="U80" s="343"/>
    </row>
    <row r="81" spans="1:21" x14ac:dyDescent="0.25">
      <c r="A81" s="343"/>
      <c r="B81" s="343"/>
      <c r="C81" s="343"/>
      <c r="D81" s="343"/>
      <c r="E81" s="343"/>
      <c r="F81" s="343"/>
      <c r="G81" s="343"/>
      <c r="H81" s="343"/>
      <c r="I81" s="343"/>
      <c r="J81" s="343"/>
      <c r="K81" s="343"/>
      <c r="L81" s="343"/>
      <c r="M81" s="343"/>
      <c r="N81" s="343"/>
      <c r="O81" s="343"/>
      <c r="P81" s="343"/>
      <c r="Q81" s="343"/>
      <c r="R81" s="343"/>
      <c r="S81" s="343"/>
      <c r="T81" s="343"/>
      <c r="U81" s="343"/>
    </row>
    <row r="82" spans="1:21" x14ac:dyDescent="0.25">
      <c r="A82" s="343"/>
      <c r="B82" s="343"/>
      <c r="C82" s="343"/>
      <c r="D82" s="343"/>
      <c r="E82" s="343"/>
      <c r="F82" s="343"/>
      <c r="G82" s="343"/>
      <c r="H82" s="343"/>
      <c r="I82" s="343"/>
      <c r="J82" s="343"/>
      <c r="K82" s="343"/>
      <c r="L82" s="343"/>
      <c r="M82" s="343"/>
      <c r="N82" s="343"/>
      <c r="O82" s="343"/>
      <c r="P82" s="343"/>
      <c r="Q82" s="343"/>
      <c r="R82" s="343"/>
      <c r="S82" s="343"/>
      <c r="T82" s="343"/>
      <c r="U82" s="343"/>
    </row>
    <row r="83" spans="1:21" x14ac:dyDescent="0.25">
      <c r="A83" s="343"/>
      <c r="B83" s="343"/>
      <c r="C83" s="343"/>
      <c r="D83" s="343"/>
      <c r="E83" s="343"/>
      <c r="F83" s="343"/>
      <c r="G83" s="343"/>
      <c r="H83" s="343"/>
      <c r="I83" s="343"/>
      <c r="J83" s="343"/>
      <c r="K83" s="343"/>
      <c r="L83" s="343"/>
      <c r="M83" s="343"/>
      <c r="N83" s="343"/>
      <c r="O83" s="343"/>
      <c r="P83" s="343"/>
      <c r="Q83" s="343"/>
      <c r="R83" s="343"/>
      <c r="S83" s="343"/>
      <c r="T83" s="343"/>
      <c r="U83" s="343"/>
    </row>
    <row r="84" spans="1:21" x14ac:dyDescent="0.25">
      <c r="A84" s="343"/>
      <c r="B84" s="343"/>
      <c r="C84" s="343"/>
      <c r="D84" s="343"/>
      <c r="E84" s="343"/>
      <c r="F84" s="343"/>
      <c r="G84" s="343"/>
      <c r="H84" s="343"/>
      <c r="I84" s="343"/>
      <c r="J84" s="343"/>
      <c r="K84" s="343"/>
      <c r="L84" s="343"/>
      <c r="M84" s="343"/>
      <c r="N84" s="343"/>
      <c r="O84" s="343"/>
      <c r="P84" s="343"/>
      <c r="Q84" s="343"/>
      <c r="R84" s="343"/>
      <c r="S84" s="343"/>
      <c r="T84" s="343"/>
      <c r="U84" s="343"/>
    </row>
    <row r="85" spans="1:21" x14ac:dyDescent="0.25">
      <c r="A85" s="343"/>
      <c r="B85" s="343"/>
      <c r="C85" s="343"/>
      <c r="D85" s="343"/>
      <c r="E85" s="343"/>
      <c r="F85" s="343"/>
      <c r="G85" s="343"/>
      <c r="H85" s="343"/>
      <c r="I85" s="343"/>
      <c r="J85" s="343"/>
      <c r="K85" s="343"/>
      <c r="L85" s="343"/>
      <c r="M85" s="343"/>
      <c r="N85" s="343"/>
      <c r="O85" s="343"/>
      <c r="P85" s="343"/>
      <c r="Q85" s="343"/>
      <c r="R85" s="343"/>
      <c r="S85" s="343"/>
      <c r="T85" s="343"/>
      <c r="U85" s="343"/>
    </row>
    <row r="86" spans="1:21" x14ac:dyDescent="0.25">
      <c r="A86" s="343"/>
      <c r="B86" s="343"/>
      <c r="C86" s="343"/>
      <c r="D86" s="343"/>
      <c r="E86" s="343"/>
      <c r="F86" s="343"/>
      <c r="G86" s="343"/>
      <c r="H86" s="343"/>
      <c r="I86" s="343"/>
      <c r="J86" s="343"/>
      <c r="K86" s="343"/>
      <c r="L86" s="343"/>
      <c r="M86" s="343"/>
      <c r="N86" s="343"/>
      <c r="O86" s="343"/>
      <c r="P86" s="343"/>
      <c r="Q86" s="343"/>
      <c r="R86" s="343"/>
      <c r="S86" s="343"/>
      <c r="T86" s="343"/>
      <c r="U86" s="343"/>
    </row>
    <row r="87" spans="1:21" x14ac:dyDescent="0.25">
      <c r="A87" s="343"/>
      <c r="B87" s="343"/>
      <c r="C87" s="343"/>
      <c r="D87" s="343"/>
      <c r="E87" s="343"/>
      <c r="F87" s="343"/>
      <c r="G87" s="343"/>
      <c r="H87" s="343"/>
      <c r="I87" s="343"/>
      <c r="J87" s="343"/>
      <c r="K87" s="343"/>
      <c r="L87" s="343"/>
      <c r="M87" s="343"/>
      <c r="N87" s="343"/>
      <c r="O87" s="343"/>
      <c r="P87" s="343"/>
      <c r="Q87" s="343"/>
      <c r="R87" s="343"/>
      <c r="S87" s="343"/>
      <c r="T87" s="343"/>
      <c r="U87" s="343"/>
    </row>
    <row r="88" spans="1:21" x14ac:dyDescent="0.25">
      <c r="A88" s="343"/>
      <c r="B88" s="343"/>
      <c r="C88" s="343"/>
      <c r="D88" s="343"/>
      <c r="E88" s="343"/>
      <c r="F88" s="343"/>
      <c r="G88" s="343"/>
      <c r="H88" s="343"/>
      <c r="I88" s="343"/>
      <c r="J88" s="343"/>
      <c r="K88" s="343"/>
      <c r="L88" s="343"/>
      <c r="M88" s="343"/>
      <c r="N88" s="343"/>
      <c r="O88" s="343"/>
      <c r="P88" s="343"/>
      <c r="Q88" s="343"/>
      <c r="R88" s="343"/>
      <c r="S88" s="343"/>
      <c r="T88" s="343"/>
      <c r="U88" s="343"/>
    </row>
    <row r="89" spans="1:21" x14ac:dyDescent="0.25">
      <c r="A89" s="343"/>
      <c r="B89" s="343"/>
      <c r="C89" s="343"/>
      <c r="D89" s="343"/>
      <c r="E89" s="343"/>
      <c r="F89" s="343"/>
      <c r="G89" s="343"/>
      <c r="H89" s="343"/>
      <c r="I89" s="343"/>
      <c r="J89" s="343"/>
      <c r="K89" s="343"/>
      <c r="L89" s="343"/>
      <c r="M89" s="343"/>
      <c r="N89" s="343"/>
      <c r="O89" s="343"/>
      <c r="P89" s="343"/>
      <c r="Q89" s="343"/>
      <c r="R89" s="343"/>
      <c r="S89" s="343"/>
      <c r="T89" s="343"/>
      <c r="U89" s="343"/>
    </row>
    <row r="90" spans="1:21" x14ac:dyDescent="0.25">
      <c r="A90" s="343"/>
      <c r="B90" s="343"/>
      <c r="C90" s="343"/>
      <c r="D90" s="343"/>
      <c r="E90" s="343"/>
      <c r="F90" s="343"/>
      <c r="G90" s="343"/>
      <c r="H90" s="343"/>
      <c r="I90" s="343"/>
      <c r="J90" s="343"/>
      <c r="K90" s="343"/>
      <c r="L90" s="343"/>
      <c r="M90" s="343"/>
      <c r="N90" s="343"/>
      <c r="O90" s="343"/>
      <c r="P90" s="343"/>
      <c r="Q90" s="343"/>
      <c r="R90" s="343"/>
      <c r="S90" s="343"/>
      <c r="T90" s="343"/>
      <c r="U90" s="343"/>
    </row>
    <row r="91" spans="1:21" x14ac:dyDescent="0.25">
      <c r="A91" s="343"/>
      <c r="B91" s="343"/>
      <c r="C91" s="343"/>
      <c r="D91" s="343"/>
      <c r="E91" s="343"/>
      <c r="F91" s="343"/>
      <c r="G91" s="343"/>
      <c r="H91" s="343"/>
      <c r="I91" s="343"/>
      <c r="J91" s="343"/>
      <c r="K91" s="343"/>
      <c r="L91" s="343"/>
      <c r="M91" s="343"/>
      <c r="N91" s="343"/>
      <c r="O91" s="343"/>
      <c r="P91" s="343"/>
      <c r="Q91" s="343"/>
      <c r="R91" s="343"/>
      <c r="S91" s="343"/>
      <c r="T91" s="343"/>
      <c r="U91" s="343"/>
    </row>
    <row r="92" spans="1:21" x14ac:dyDescent="0.25">
      <c r="A92" s="343"/>
      <c r="B92" s="343"/>
      <c r="C92" s="343"/>
      <c r="D92" s="343"/>
      <c r="E92" s="343"/>
      <c r="F92" s="343"/>
      <c r="G92" s="343"/>
      <c r="H92" s="343"/>
      <c r="I92" s="343"/>
      <c r="J92" s="343"/>
      <c r="K92" s="343"/>
      <c r="L92" s="343"/>
      <c r="M92" s="343"/>
      <c r="N92" s="343"/>
      <c r="O92" s="343"/>
      <c r="P92" s="343"/>
      <c r="Q92" s="343"/>
      <c r="R92" s="343"/>
      <c r="S92" s="343"/>
      <c r="T92" s="343"/>
      <c r="U92" s="343"/>
    </row>
    <row r="93" spans="1:21" x14ac:dyDescent="0.25">
      <c r="A93" s="343"/>
      <c r="B93" s="343"/>
      <c r="C93" s="343"/>
      <c r="D93" s="343"/>
      <c r="E93" s="343"/>
      <c r="F93" s="343"/>
      <c r="G93" s="343"/>
      <c r="H93" s="343"/>
      <c r="I93" s="343"/>
      <c r="J93" s="343"/>
      <c r="K93" s="343"/>
      <c r="L93" s="343"/>
      <c r="M93" s="343"/>
      <c r="N93" s="343"/>
      <c r="O93" s="343"/>
      <c r="P93" s="343"/>
      <c r="Q93" s="343"/>
      <c r="R93" s="343"/>
      <c r="S93" s="343"/>
      <c r="T93" s="343"/>
      <c r="U93" s="343"/>
    </row>
    <row r="94" spans="1:21" x14ac:dyDescent="0.25">
      <c r="A94" s="343"/>
      <c r="B94" s="343"/>
      <c r="C94" s="343"/>
      <c r="D94" s="343"/>
      <c r="E94" s="343"/>
      <c r="F94" s="343"/>
      <c r="G94" s="343"/>
      <c r="H94" s="343"/>
      <c r="I94" s="343"/>
      <c r="J94" s="343"/>
      <c r="K94" s="343"/>
      <c r="L94" s="343"/>
      <c r="M94" s="343"/>
      <c r="N94" s="343"/>
      <c r="O94" s="343"/>
      <c r="P94" s="343"/>
      <c r="Q94" s="343"/>
      <c r="R94" s="343"/>
      <c r="S94" s="343"/>
      <c r="T94" s="343"/>
      <c r="U94" s="343"/>
    </row>
    <row r="95" spans="1:21" x14ac:dyDescent="0.25">
      <c r="A95" s="343"/>
      <c r="B95" s="343"/>
      <c r="C95" s="343"/>
      <c r="D95" s="343"/>
      <c r="E95" s="343"/>
      <c r="F95" s="343"/>
      <c r="G95" s="343"/>
      <c r="H95" s="343"/>
      <c r="I95" s="343"/>
      <c r="J95" s="343"/>
      <c r="K95" s="343"/>
      <c r="L95" s="343"/>
      <c r="M95" s="343"/>
      <c r="N95" s="343"/>
      <c r="O95" s="343"/>
      <c r="P95" s="343"/>
      <c r="Q95" s="343"/>
      <c r="R95" s="343"/>
      <c r="S95" s="343"/>
      <c r="T95" s="343"/>
      <c r="U95" s="343"/>
    </row>
    <row r="96" spans="1:21" x14ac:dyDescent="0.25">
      <c r="A96" s="343"/>
      <c r="B96" s="343"/>
      <c r="C96" s="343"/>
      <c r="D96" s="343"/>
      <c r="E96" s="343"/>
      <c r="F96" s="343"/>
      <c r="G96" s="343"/>
      <c r="H96" s="343"/>
      <c r="I96" s="343"/>
      <c r="J96" s="343"/>
      <c r="K96" s="343"/>
      <c r="L96" s="343"/>
      <c r="M96" s="343"/>
      <c r="N96" s="343"/>
      <c r="O96" s="343"/>
      <c r="P96" s="343"/>
      <c r="Q96" s="343"/>
      <c r="R96" s="343"/>
      <c r="S96" s="343"/>
      <c r="T96" s="343"/>
      <c r="U96" s="343"/>
    </row>
    <row r="97" spans="1:21" x14ac:dyDescent="0.25">
      <c r="A97" s="343"/>
      <c r="B97" s="343"/>
      <c r="C97" s="343"/>
      <c r="D97" s="343"/>
      <c r="E97" s="343"/>
      <c r="F97" s="343"/>
      <c r="G97" s="343"/>
      <c r="H97" s="343"/>
      <c r="I97" s="343"/>
      <c r="J97" s="343"/>
      <c r="K97" s="343"/>
      <c r="L97" s="343"/>
      <c r="M97" s="343"/>
      <c r="N97" s="343"/>
      <c r="O97" s="343"/>
      <c r="P97" s="343"/>
      <c r="Q97" s="343"/>
      <c r="R97" s="343"/>
      <c r="S97" s="343"/>
      <c r="T97" s="343"/>
      <c r="U97" s="343"/>
    </row>
    <row r="98" spans="1:21" x14ac:dyDescent="0.25">
      <c r="A98" s="343"/>
      <c r="B98" s="343"/>
      <c r="C98" s="343"/>
      <c r="D98" s="343"/>
      <c r="E98" s="343"/>
      <c r="F98" s="343"/>
      <c r="G98" s="343"/>
      <c r="H98" s="343"/>
      <c r="I98" s="343"/>
      <c r="J98" s="343"/>
      <c r="K98" s="343"/>
      <c r="L98" s="343"/>
      <c r="M98" s="343"/>
      <c r="N98" s="343"/>
      <c r="O98" s="343"/>
      <c r="P98" s="343"/>
      <c r="Q98" s="343"/>
      <c r="R98" s="343"/>
      <c r="S98" s="343"/>
      <c r="T98" s="343"/>
      <c r="U98" s="343"/>
    </row>
    <row r="99" spans="1:21" x14ac:dyDescent="0.25">
      <c r="A99" s="343"/>
      <c r="B99" s="343"/>
      <c r="C99" s="343"/>
      <c r="D99" s="343"/>
      <c r="E99" s="343"/>
      <c r="F99" s="343"/>
      <c r="G99" s="343"/>
      <c r="H99" s="343"/>
      <c r="I99" s="343"/>
      <c r="J99" s="343"/>
      <c r="K99" s="343"/>
      <c r="L99" s="343"/>
      <c r="M99" s="343"/>
      <c r="N99" s="343"/>
      <c r="O99" s="343"/>
      <c r="P99" s="343"/>
      <c r="Q99" s="343"/>
      <c r="R99" s="343"/>
      <c r="S99" s="343"/>
      <c r="T99" s="343"/>
      <c r="U99" s="343"/>
    </row>
    <row r="100" spans="1:21" x14ac:dyDescent="0.25">
      <c r="A100" s="343"/>
      <c r="B100" s="343"/>
      <c r="C100" s="343"/>
      <c r="D100" s="343"/>
      <c r="E100" s="343"/>
      <c r="F100" s="343"/>
      <c r="G100" s="343"/>
      <c r="H100" s="343"/>
      <c r="I100" s="343"/>
      <c r="J100" s="343"/>
      <c r="K100" s="343"/>
      <c r="L100" s="343"/>
      <c r="M100" s="343"/>
      <c r="N100" s="343"/>
      <c r="O100" s="343"/>
      <c r="P100" s="343"/>
      <c r="Q100" s="343"/>
      <c r="R100" s="343"/>
      <c r="S100" s="343"/>
      <c r="T100" s="343"/>
      <c r="U100" s="343"/>
    </row>
    <row r="101" spans="1:21" x14ac:dyDescent="0.25">
      <c r="A101" s="343"/>
      <c r="B101" s="343"/>
      <c r="C101" s="343"/>
      <c r="D101" s="343"/>
      <c r="E101" s="343"/>
      <c r="F101" s="343"/>
      <c r="G101" s="343"/>
      <c r="H101" s="343"/>
      <c r="I101" s="343"/>
      <c r="J101" s="343"/>
      <c r="K101" s="343"/>
      <c r="L101" s="343"/>
      <c r="M101" s="343"/>
      <c r="N101" s="343"/>
      <c r="O101" s="343"/>
      <c r="P101" s="343"/>
      <c r="Q101" s="343"/>
      <c r="R101" s="343"/>
      <c r="S101" s="343"/>
      <c r="T101" s="343"/>
      <c r="U101" s="343"/>
    </row>
    <row r="102" spans="1:21" x14ac:dyDescent="0.25">
      <c r="A102" s="343"/>
      <c r="B102" s="343"/>
      <c r="C102" s="343"/>
      <c r="D102" s="343"/>
      <c r="E102" s="343"/>
      <c r="F102" s="343"/>
      <c r="G102" s="343"/>
      <c r="H102" s="343"/>
      <c r="I102" s="343"/>
      <c r="J102" s="343"/>
      <c r="K102" s="343"/>
      <c r="L102" s="343"/>
      <c r="M102" s="343"/>
      <c r="N102" s="343"/>
      <c r="O102" s="343"/>
      <c r="P102" s="343"/>
      <c r="Q102" s="343"/>
      <c r="R102" s="343"/>
      <c r="S102" s="343"/>
      <c r="T102" s="343"/>
      <c r="U102" s="343"/>
    </row>
    <row r="103" spans="1:21" x14ac:dyDescent="0.25">
      <c r="A103" s="343"/>
      <c r="B103" s="343"/>
      <c r="C103" s="343"/>
      <c r="D103" s="343"/>
      <c r="E103" s="343"/>
      <c r="F103" s="343"/>
      <c r="G103" s="343"/>
      <c r="H103" s="343"/>
      <c r="I103" s="343"/>
      <c r="J103" s="343"/>
      <c r="K103" s="343"/>
      <c r="L103" s="343"/>
      <c r="M103" s="343"/>
      <c r="N103" s="343"/>
      <c r="O103" s="343"/>
      <c r="P103" s="343"/>
      <c r="Q103" s="343"/>
      <c r="R103" s="343"/>
      <c r="S103" s="343"/>
      <c r="T103" s="343"/>
      <c r="U103" s="343"/>
    </row>
    <row r="104" spans="1:21" x14ac:dyDescent="0.25">
      <c r="A104" s="343"/>
      <c r="B104" s="343"/>
      <c r="C104" s="343"/>
      <c r="D104" s="343"/>
      <c r="E104" s="343"/>
      <c r="F104" s="343"/>
      <c r="G104" s="343"/>
      <c r="H104" s="343"/>
      <c r="I104" s="343"/>
      <c r="J104" s="343"/>
      <c r="K104" s="343"/>
      <c r="L104" s="343"/>
      <c r="M104" s="343"/>
      <c r="N104" s="343"/>
      <c r="O104" s="343"/>
      <c r="P104" s="343"/>
      <c r="Q104" s="343"/>
      <c r="R104" s="343"/>
      <c r="S104" s="343"/>
      <c r="T104" s="343"/>
      <c r="U104" s="343"/>
    </row>
    <row r="105" spans="1:21" x14ac:dyDescent="0.25">
      <c r="A105" s="343"/>
      <c r="B105" s="343"/>
      <c r="C105" s="343"/>
      <c r="D105" s="343"/>
      <c r="E105" s="343"/>
      <c r="F105" s="343"/>
      <c r="G105" s="343"/>
      <c r="H105" s="343"/>
      <c r="I105" s="343"/>
      <c r="J105" s="343"/>
      <c r="K105" s="343"/>
      <c r="L105" s="343"/>
      <c r="M105" s="343"/>
      <c r="N105" s="343"/>
      <c r="O105" s="343"/>
      <c r="P105" s="343"/>
      <c r="Q105" s="343"/>
      <c r="R105" s="343"/>
      <c r="S105" s="343"/>
      <c r="T105" s="343"/>
      <c r="U105" s="343"/>
    </row>
    <row r="106" spans="1:21" x14ac:dyDescent="0.25">
      <c r="A106" s="343"/>
      <c r="B106" s="343"/>
      <c r="C106" s="343"/>
      <c r="D106" s="343"/>
      <c r="E106" s="343"/>
      <c r="F106" s="343"/>
      <c r="G106" s="343"/>
      <c r="H106" s="343"/>
      <c r="I106" s="343"/>
      <c r="J106" s="343"/>
      <c r="K106" s="343"/>
      <c r="L106" s="343"/>
      <c r="M106" s="343"/>
      <c r="N106" s="343"/>
      <c r="O106" s="343"/>
      <c r="P106" s="343"/>
      <c r="Q106" s="343"/>
      <c r="R106" s="343"/>
      <c r="S106" s="343"/>
      <c r="T106" s="343"/>
      <c r="U106" s="343"/>
    </row>
    <row r="107" spans="1:21" x14ac:dyDescent="0.25">
      <c r="A107" s="343"/>
      <c r="B107" s="343"/>
      <c r="C107" s="343"/>
      <c r="D107" s="343"/>
      <c r="E107" s="343"/>
      <c r="F107" s="343"/>
      <c r="G107" s="343"/>
      <c r="H107" s="343"/>
      <c r="I107" s="343"/>
      <c r="J107" s="343"/>
      <c r="K107" s="343"/>
      <c r="L107" s="343"/>
      <c r="M107" s="343"/>
      <c r="N107" s="343"/>
      <c r="O107" s="343"/>
      <c r="P107" s="343"/>
      <c r="Q107" s="343"/>
      <c r="R107" s="343"/>
      <c r="S107" s="343"/>
      <c r="T107" s="343"/>
      <c r="U107" s="343"/>
    </row>
    <row r="108" spans="1:21" x14ac:dyDescent="0.25">
      <c r="A108" s="343"/>
      <c r="B108" s="343"/>
      <c r="C108" s="343"/>
      <c r="D108" s="343"/>
      <c r="E108" s="343"/>
      <c r="F108" s="343"/>
      <c r="G108" s="343"/>
      <c r="H108" s="343"/>
      <c r="I108" s="343"/>
      <c r="J108" s="343"/>
      <c r="K108" s="343"/>
      <c r="L108" s="343"/>
      <c r="M108" s="343"/>
      <c r="N108" s="343"/>
      <c r="O108" s="343"/>
      <c r="P108" s="343"/>
      <c r="Q108" s="343"/>
      <c r="R108" s="343"/>
      <c r="S108" s="343"/>
      <c r="T108" s="343"/>
      <c r="U108" s="343"/>
    </row>
    <row r="109" spans="1:21" x14ac:dyDescent="0.25">
      <c r="A109" s="343"/>
      <c r="B109" s="343"/>
      <c r="C109" s="343"/>
      <c r="D109" s="343"/>
      <c r="E109" s="343"/>
      <c r="F109" s="343"/>
      <c r="G109" s="343"/>
      <c r="H109" s="343"/>
      <c r="I109" s="343"/>
      <c r="J109" s="343"/>
      <c r="K109" s="343"/>
      <c r="L109" s="343"/>
      <c r="M109" s="343"/>
      <c r="N109" s="343"/>
      <c r="O109" s="343"/>
      <c r="P109" s="343"/>
      <c r="Q109" s="343"/>
      <c r="R109" s="343"/>
      <c r="S109" s="343"/>
      <c r="T109" s="343"/>
      <c r="U109" s="343"/>
    </row>
    <row r="110" spans="1:21" x14ac:dyDescent="0.25">
      <c r="A110" s="343"/>
      <c r="B110" s="343"/>
      <c r="C110" s="343"/>
      <c r="D110" s="343"/>
      <c r="E110" s="343"/>
      <c r="F110" s="343"/>
      <c r="G110" s="343"/>
      <c r="H110" s="343"/>
      <c r="I110" s="343"/>
      <c r="J110" s="343"/>
      <c r="K110" s="343"/>
      <c r="L110" s="343"/>
      <c r="M110" s="343"/>
      <c r="N110" s="343"/>
      <c r="O110" s="343"/>
      <c r="P110" s="343"/>
      <c r="Q110" s="343"/>
      <c r="R110" s="343"/>
      <c r="S110" s="343"/>
      <c r="T110" s="343"/>
      <c r="U110" s="343"/>
    </row>
    <row r="111" spans="1:21" x14ac:dyDescent="0.25">
      <c r="A111" s="343"/>
      <c r="B111" s="343"/>
      <c r="C111" s="343"/>
      <c r="D111" s="343"/>
      <c r="E111" s="343"/>
      <c r="F111" s="343"/>
      <c r="G111" s="343"/>
      <c r="H111" s="343"/>
      <c r="I111" s="343"/>
      <c r="J111" s="343"/>
      <c r="K111" s="343"/>
      <c r="L111" s="343"/>
      <c r="M111" s="343"/>
      <c r="N111" s="343"/>
      <c r="O111" s="343"/>
      <c r="P111" s="343"/>
      <c r="Q111" s="343"/>
      <c r="R111" s="343"/>
      <c r="S111" s="343"/>
      <c r="T111" s="343"/>
      <c r="U111" s="343"/>
    </row>
    <row r="112" spans="1:21" x14ac:dyDescent="0.25">
      <c r="A112" s="343"/>
      <c r="B112" s="343"/>
      <c r="C112" s="343"/>
      <c r="D112" s="343"/>
      <c r="E112" s="343"/>
      <c r="F112" s="343"/>
      <c r="G112" s="343"/>
      <c r="H112" s="343"/>
      <c r="I112" s="343"/>
      <c r="J112" s="343"/>
      <c r="K112" s="343"/>
      <c r="L112" s="343"/>
      <c r="M112" s="343"/>
      <c r="N112" s="343"/>
      <c r="O112" s="343"/>
      <c r="P112" s="343"/>
      <c r="Q112" s="343"/>
      <c r="R112" s="343"/>
      <c r="S112" s="343"/>
      <c r="T112" s="343"/>
      <c r="U112" s="343"/>
    </row>
    <row r="113" spans="1:21" x14ac:dyDescent="0.25">
      <c r="A113" s="343"/>
      <c r="B113" s="343"/>
      <c r="C113" s="343"/>
      <c r="D113" s="343"/>
      <c r="E113" s="343"/>
      <c r="F113" s="343"/>
      <c r="G113" s="343"/>
      <c r="H113" s="343"/>
      <c r="I113" s="343"/>
      <c r="J113" s="343"/>
      <c r="K113" s="343"/>
      <c r="L113" s="343"/>
      <c r="M113" s="343"/>
      <c r="N113" s="343"/>
      <c r="O113" s="343"/>
      <c r="P113" s="343"/>
      <c r="Q113" s="343"/>
      <c r="R113" s="343"/>
      <c r="S113" s="343"/>
      <c r="T113" s="343"/>
      <c r="U113" s="343"/>
    </row>
    <row r="114" spans="1:21" x14ac:dyDescent="0.25">
      <c r="A114" s="343"/>
      <c r="B114" s="343"/>
      <c r="C114" s="343"/>
      <c r="D114" s="343"/>
      <c r="E114" s="343"/>
      <c r="F114" s="343"/>
      <c r="G114" s="343"/>
      <c r="H114" s="343"/>
      <c r="I114" s="343"/>
      <c r="J114" s="343"/>
      <c r="K114" s="343"/>
      <c r="L114" s="343"/>
      <c r="M114" s="343"/>
      <c r="N114" s="343"/>
      <c r="O114" s="343"/>
      <c r="P114" s="343"/>
      <c r="Q114" s="343"/>
      <c r="R114" s="343"/>
      <c r="S114" s="343"/>
      <c r="T114" s="343"/>
      <c r="U114" s="343"/>
    </row>
    <row r="115" spans="1:21" x14ac:dyDescent="0.25">
      <c r="A115" s="343"/>
      <c r="B115" s="343"/>
      <c r="C115" s="343"/>
      <c r="D115" s="343"/>
      <c r="E115" s="343"/>
      <c r="F115" s="343"/>
      <c r="G115" s="343"/>
      <c r="H115" s="343"/>
      <c r="I115" s="343"/>
      <c r="J115" s="343"/>
      <c r="K115" s="343"/>
      <c r="L115" s="343"/>
      <c r="M115" s="343"/>
      <c r="N115" s="343"/>
      <c r="O115" s="343"/>
      <c r="P115" s="343"/>
      <c r="Q115" s="343"/>
      <c r="R115" s="343"/>
      <c r="S115" s="343"/>
      <c r="T115" s="343"/>
      <c r="U115" s="343"/>
    </row>
    <row r="116" spans="1:21" x14ac:dyDescent="0.25">
      <c r="A116" s="343"/>
      <c r="B116" s="343"/>
      <c r="C116" s="343"/>
      <c r="D116" s="343"/>
      <c r="E116" s="343"/>
      <c r="F116" s="343"/>
      <c r="G116" s="343"/>
      <c r="H116" s="343"/>
      <c r="I116" s="343"/>
      <c r="J116" s="343"/>
      <c r="K116" s="343"/>
      <c r="L116" s="343"/>
      <c r="M116" s="343"/>
      <c r="N116" s="343"/>
      <c r="O116" s="343"/>
      <c r="P116" s="343"/>
      <c r="Q116" s="343"/>
      <c r="R116" s="343"/>
      <c r="S116" s="343"/>
      <c r="T116" s="343"/>
      <c r="U116" s="343"/>
    </row>
    <row r="117" spans="1:21" x14ac:dyDescent="0.25">
      <c r="A117" s="343"/>
      <c r="B117" s="343"/>
      <c r="C117" s="343"/>
      <c r="D117" s="343"/>
      <c r="E117" s="343"/>
      <c r="F117" s="343"/>
      <c r="G117" s="343"/>
      <c r="H117" s="343"/>
      <c r="I117" s="343"/>
      <c r="J117" s="343"/>
      <c r="K117" s="343"/>
      <c r="L117" s="343"/>
      <c r="M117" s="343"/>
      <c r="N117" s="343"/>
      <c r="O117" s="343"/>
      <c r="P117" s="343"/>
      <c r="Q117" s="343"/>
      <c r="R117" s="343"/>
      <c r="S117" s="343"/>
      <c r="T117" s="343"/>
      <c r="U117" s="343"/>
    </row>
    <row r="118" spans="1:21" x14ac:dyDescent="0.25">
      <c r="A118" s="343"/>
      <c r="B118" s="343"/>
      <c r="C118" s="343"/>
      <c r="D118" s="343"/>
      <c r="E118" s="343"/>
      <c r="F118" s="343"/>
      <c r="G118" s="343"/>
      <c r="H118" s="343"/>
      <c r="I118" s="343"/>
      <c r="J118" s="343"/>
      <c r="K118" s="343"/>
      <c r="L118" s="343"/>
      <c r="M118" s="343"/>
      <c r="N118" s="343"/>
      <c r="O118" s="343"/>
      <c r="P118" s="343"/>
      <c r="Q118" s="343"/>
      <c r="R118" s="343"/>
      <c r="S118" s="343"/>
      <c r="T118" s="343"/>
      <c r="U118" s="343"/>
    </row>
    <row r="119" spans="1:21" x14ac:dyDescent="0.25">
      <c r="A119" s="343"/>
      <c r="B119" s="343"/>
      <c r="C119" s="343"/>
      <c r="D119" s="343"/>
      <c r="E119" s="343"/>
      <c r="F119" s="343"/>
      <c r="G119" s="343"/>
      <c r="H119" s="343"/>
      <c r="I119" s="343"/>
      <c r="J119" s="343"/>
      <c r="K119" s="343"/>
      <c r="L119" s="343"/>
      <c r="M119" s="343"/>
      <c r="N119" s="343"/>
      <c r="O119" s="343"/>
      <c r="P119" s="343"/>
      <c r="Q119" s="343"/>
      <c r="R119" s="343"/>
      <c r="S119" s="343"/>
      <c r="T119" s="343"/>
      <c r="U119" s="343"/>
    </row>
    <row r="120" spans="1:21" x14ac:dyDescent="0.25">
      <c r="A120" s="343"/>
      <c r="B120" s="343"/>
      <c r="C120" s="343"/>
      <c r="D120" s="343"/>
      <c r="E120" s="343"/>
      <c r="F120" s="343"/>
      <c r="G120" s="343"/>
      <c r="H120" s="343"/>
      <c r="I120" s="343"/>
      <c r="J120" s="343"/>
      <c r="K120" s="343"/>
      <c r="L120" s="343"/>
      <c r="M120" s="343"/>
      <c r="N120" s="343"/>
      <c r="O120" s="343"/>
      <c r="P120" s="343"/>
      <c r="Q120" s="343"/>
      <c r="R120" s="343"/>
      <c r="S120" s="343"/>
      <c r="T120" s="343"/>
      <c r="U120" s="343"/>
    </row>
    <row r="121" spans="1:21" x14ac:dyDescent="0.25">
      <c r="A121" s="343"/>
      <c r="B121" s="343"/>
      <c r="C121" s="343"/>
      <c r="D121" s="343"/>
      <c r="E121" s="343"/>
      <c r="F121" s="343"/>
      <c r="G121" s="343"/>
      <c r="H121" s="343"/>
      <c r="I121" s="343"/>
      <c r="J121" s="343"/>
      <c r="K121" s="343"/>
      <c r="L121" s="343"/>
      <c r="M121" s="343"/>
      <c r="N121" s="343"/>
      <c r="O121" s="343"/>
      <c r="P121" s="343"/>
      <c r="Q121" s="343"/>
      <c r="R121" s="343"/>
      <c r="S121" s="343"/>
      <c r="T121" s="343"/>
      <c r="U121" s="343"/>
    </row>
    <row r="122" spans="1:21" x14ac:dyDescent="0.25">
      <c r="A122" s="343"/>
      <c r="B122" s="343"/>
      <c r="C122" s="343"/>
      <c r="D122" s="343"/>
      <c r="E122" s="343"/>
      <c r="F122" s="343"/>
      <c r="G122" s="343"/>
      <c r="H122" s="343"/>
      <c r="I122" s="343"/>
      <c r="J122" s="343"/>
      <c r="K122" s="343"/>
      <c r="L122" s="343"/>
      <c r="M122" s="343"/>
      <c r="N122" s="343"/>
      <c r="O122" s="343"/>
      <c r="P122" s="343"/>
      <c r="Q122" s="343"/>
      <c r="R122" s="343"/>
      <c r="S122" s="343"/>
      <c r="T122" s="343"/>
      <c r="U122" s="343"/>
    </row>
    <row r="123" spans="1:21" x14ac:dyDescent="0.25">
      <c r="A123" s="343"/>
      <c r="B123" s="343"/>
      <c r="C123" s="343"/>
      <c r="D123" s="343"/>
      <c r="E123" s="343"/>
      <c r="F123" s="343"/>
      <c r="G123" s="343"/>
      <c r="H123" s="343"/>
      <c r="I123" s="343"/>
      <c r="J123" s="343"/>
      <c r="K123" s="343"/>
      <c r="L123" s="343"/>
      <c r="M123" s="343"/>
      <c r="N123" s="343"/>
      <c r="O123" s="343"/>
      <c r="P123" s="343"/>
      <c r="Q123" s="343"/>
      <c r="R123" s="343"/>
      <c r="S123" s="343"/>
      <c r="T123" s="343"/>
      <c r="U123" s="343"/>
    </row>
    <row r="124" spans="1:21" x14ac:dyDescent="0.25">
      <c r="A124" s="343"/>
      <c r="B124" s="343"/>
      <c r="C124" s="343"/>
      <c r="D124" s="343"/>
      <c r="E124" s="343"/>
      <c r="F124" s="343"/>
      <c r="G124" s="343"/>
      <c r="H124" s="343"/>
      <c r="I124" s="343"/>
      <c r="J124" s="343"/>
      <c r="K124" s="343"/>
      <c r="L124" s="343"/>
      <c r="M124" s="343"/>
      <c r="N124" s="343"/>
      <c r="O124" s="343"/>
      <c r="P124" s="343"/>
      <c r="Q124" s="343"/>
      <c r="R124" s="343"/>
      <c r="S124" s="343"/>
      <c r="T124" s="343"/>
      <c r="U124" s="343"/>
    </row>
    <row r="125" spans="1:21" x14ac:dyDescent="0.25">
      <c r="A125" s="343"/>
      <c r="B125" s="343"/>
      <c r="C125" s="343"/>
      <c r="D125" s="343"/>
      <c r="E125" s="343"/>
      <c r="F125" s="343"/>
      <c r="G125" s="343"/>
      <c r="H125" s="343"/>
      <c r="I125" s="343"/>
      <c r="J125" s="343"/>
      <c r="K125" s="343"/>
      <c r="L125" s="343"/>
      <c r="M125" s="343"/>
      <c r="N125" s="343"/>
      <c r="O125" s="343"/>
      <c r="P125" s="343"/>
      <c r="Q125" s="343"/>
      <c r="R125" s="343"/>
      <c r="S125" s="343"/>
      <c r="T125" s="343"/>
      <c r="U125" s="343"/>
    </row>
    <row r="126" spans="1:21" x14ac:dyDescent="0.25">
      <c r="A126" s="343"/>
      <c r="B126" s="343"/>
      <c r="C126" s="343"/>
      <c r="D126" s="343"/>
      <c r="E126" s="343"/>
      <c r="F126" s="343"/>
      <c r="G126" s="343"/>
      <c r="H126" s="343"/>
      <c r="I126" s="343"/>
      <c r="J126" s="343"/>
      <c r="K126" s="343"/>
      <c r="L126" s="343"/>
      <c r="M126" s="343"/>
      <c r="N126" s="343"/>
      <c r="O126" s="343"/>
      <c r="P126" s="343"/>
      <c r="Q126" s="343"/>
      <c r="R126" s="343"/>
      <c r="S126" s="343"/>
      <c r="T126" s="343"/>
      <c r="U126" s="343"/>
    </row>
    <row r="127" spans="1:21" x14ac:dyDescent="0.25">
      <c r="A127" s="343"/>
      <c r="B127" s="343"/>
      <c r="C127" s="343"/>
      <c r="D127" s="343"/>
      <c r="E127" s="343"/>
      <c r="F127" s="343"/>
      <c r="G127" s="343"/>
      <c r="H127" s="343"/>
      <c r="I127" s="343"/>
      <c r="J127" s="343"/>
      <c r="K127" s="343"/>
      <c r="L127" s="343"/>
      <c r="M127" s="343"/>
      <c r="N127" s="343"/>
      <c r="O127" s="343"/>
      <c r="P127" s="343"/>
      <c r="Q127" s="343"/>
      <c r="R127" s="343"/>
      <c r="S127" s="343"/>
      <c r="T127" s="343"/>
      <c r="U127" s="343"/>
    </row>
    <row r="128" spans="1:21" x14ac:dyDescent="0.25">
      <c r="A128" s="343"/>
      <c r="B128" s="343"/>
      <c r="C128" s="343"/>
      <c r="D128" s="343"/>
      <c r="E128" s="343"/>
      <c r="F128" s="343"/>
      <c r="G128" s="343"/>
      <c r="H128" s="343"/>
      <c r="I128" s="343"/>
      <c r="J128" s="343"/>
      <c r="K128" s="343"/>
      <c r="L128" s="343"/>
      <c r="M128" s="343"/>
      <c r="N128" s="343"/>
      <c r="O128" s="343"/>
      <c r="P128" s="343"/>
      <c r="Q128" s="343"/>
      <c r="R128" s="343"/>
      <c r="S128" s="343"/>
      <c r="T128" s="343"/>
      <c r="U128" s="343"/>
    </row>
    <row r="129" spans="1:21" x14ac:dyDescent="0.25">
      <c r="A129" s="343"/>
      <c r="B129" s="343"/>
      <c r="C129" s="343"/>
      <c r="D129" s="343"/>
      <c r="E129" s="343"/>
      <c r="F129" s="343"/>
      <c r="G129" s="343"/>
      <c r="H129" s="343"/>
      <c r="I129" s="343"/>
      <c r="J129" s="343"/>
      <c r="K129" s="343"/>
      <c r="L129" s="343"/>
      <c r="M129" s="343"/>
      <c r="N129" s="343"/>
      <c r="O129" s="343"/>
      <c r="P129" s="343"/>
      <c r="Q129" s="343"/>
      <c r="R129" s="343"/>
      <c r="S129" s="343"/>
      <c r="T129" s="343"/>
      <c r="U129" s="343"/>
    </row>
    <row r="130" spans="1:21" x14ac:dyDescent="0.25">
      <c r="A130" s="343"/>
      <c r="B130" s="343"/>
      <c r="C130" s="343"/>
      <c r="D130" s="343"/>
      <c r="E130" s="343"/>
      <c r="F130" s="343"/>
      <c r="G130" s="343"/>
      <c r="H130" s="343"/>
      <c r="I130" s="343"/>
      <c r="J130" s="343"/>
      <c r="K130" s="343"/>
      <c r="L130" s="343"/>
      <c r="M130" s="343"/>
      <c r="N130" s="343"/>
      <c r="O130" s="343"/>
      <c r="P130" s="343"/>
      <c r="Q130" s="343"/>
      <c r="R130" s="343"/>
      <c r="S130" s="343"/>
      <c r="T130" s="343"/>
      <c r="U130" s="343"/>
    </row>
    <row r="131" spans="1:21" x14ac:dyDescent="0.25">
      <c r="A131" s="343"/>
      <c r="B131" s="343"/>
      <c r="C131" s="343"/>
      <c r="D131" s="343"/>
      <c r="E131" s="343"/>
      <c r="F131" s="343"/>
      <c r="G131" s="343"/>
      <c r="H131" s="343"/>
      <c r="I131" s="343"/>
      <c r="J131" s="343"/>
      <c r="K131" s="343"/>
      <c r="L131" s="343"/>
      <c r="M131" s="343"/>
      <c r="N131" s="343"/>
      <c r="O131" s="343"/>
      <c r="P131" s="343"/>
      <c r="Q131" s="343"/>
      <c r="R131" s="343"/>
      <c r="S131" s="343"/>
      <c r="T131" s="343"/>
      <c r="U131" s="343"/>
    </row>
    <row r="132" spans="1:21" x14ac:dyDescent="0.25">
      <c r="A132" s="343"/>
      <c r="B132" s="343"/>
      <c r="C132" s="343"/>
      <c r="D132" s="343"/>
      <c r="E132" s="343"/>
      <c r="F132" s="343"/>
      <c r="G132" s="343"/>
      <c r="H132" s="343"/>
      <c r="I132" s="343"/>
      <c r="J132" s="343"/>
      <c r="K132" s="343"/>
      <c r="L132" s="343"/>
      <c r="M132" s="343"/>
      <c r="N132" s="343"/>
      <c r="O132" s="343"/>
      <c r="P132" s="343"/>
      <c r="Q132" s="343"/>
      <c r="R132" s="343"/>
      <c r="S132" s="343"/>
      <c r="T132" s="343"/>
      <c r="U132" s="343"/>
    </row>
    <row r="133" spans="1:21" x14ac:dyDescent="0.25">
      <c r="A133" s="343"/>
      <c r="B133" s="343"/>
      <c r="C133" s="343"/>
      <c r="D133" s="343"/>
      <c r="E133" s="343"/>
      <c r="F133" s="343"/>
      <c r="G133" s="343"/>
      <c r="H133" s="343"/>
      <c r="I133" s="343"/>
      <c r="J133" s="343"/>
      <c r="K133" s="343"/>
      <c r="L133" s="343"/>
      <c r="M133" s="343"/>
      <c r="N133" s="343"/>
      <c r="O133" s="343"/>
      <c r="P133" s="343"/>
      <c r="Q133" s="343"/>
      <c r="R133" s="343"/>
      <c r="S133" s="343"/>
      <c r="T133" s="343"/>
      <c r="U133" s="343"/>
    </row>
    <row r="134" spans="1:21" x14ac:dyDescent="0.25">
      <c r="A134" s="343"/>
      <c r="B134" s="343"/>
      <c r="C134" s="343"/>
      <c r="D134" s="343"/>
      <c r="E134" s="343"/>
      <c r="F134" s="343"/>
      <c r="G134" s="343"/>
      <c r="H134" s="343"/>
      <c r="I134" s="343"/>
      <c r="J134" s="343"/>
      <c r="K134" s="343"/>
      <c r="L134" s="343"/>
      <c r="M134" s="343"/>
      <c r="N134" s="343"/>
      <c r="O134" s="343"/>
      <c r="P134" s="343"/>
      <c r="Q134" s="343"/>
      <c r="R134" s="343"/>
      <c r="S134" s="343"/>
      <c r="T134" s="343"/>
      <c r="U134" s="343"/>
    </row>
    <row r="135" spans="1:21" x14ac:dyDescent="0.25">
      <c r="A135" s="343"/>
      <c r="B135" s="343"/>
      <c r="C135" s="343"/>
      <c r="D135" s="343"/>
      <c r="E135" s="343"/>
      <c r="F135" s="343"/>
      <c r="G135" s="343"/>
      <c r="H135" s="343"/>
      <c r="I135" s="343"/>
      <c r="J135" s="343"/>
      <c r="K135" s="343"/>
      <c r="L135" s="343"/>
      <c r="M135" s="343"/>
      <c r="N135" s="343"/>
      <c r="O135" s="343"/>
      <c r="P135" s="343"/>
      <c r="Q135" s="343"/>
      <c r="R135" s="343"/>
      <c r="S135" s="343"/>
      <c r="T135" s="343"/>
      <c r="U135" s="343"/>
    </row>
    <row r="136" spans="1:21" x14ac:dyDescent="0.25">
      <c r="A136" s="343"/>
      <c r="B136" s="343"/>
      <c r="C136" s="343"/>
      <c r="D136" s="343"/>
      <c r="E136" s="343"/>
      <c r="F136" s="343"/>
      <c r="G136" s="343"/>
      <c r="H136" s="343"/>
      <c r="I136" s="343"/>
      <c r="J136" s="343"/>
      <c r="K136" s="343"/>
      <c r="L136" s="343"/>
      <c r="M136" s="343"/>
      <c r="N136" s="343"/>
      <c r="O136" s="343"/>
      <c r="P136" s="343"/>
      <c r="Q136" s="343"/>
      <c r="R136" s="343"/>
      <c r="S136" s="343"/>
      <c r="T136" s="343"/>
      <c r="U136" s="343"/>
    </row>
    <row r="137" spans="1:21" x14ac:dyDescent="0.25">
      <c r="A137" s="343"/>
      <c r="B137" s="343"/>
      <c r="C137" s="343"/>
      <c r="D137" s="343"/>
      <c r="E137" s="343"/>
      <c r="F137" s="343"/>
      <c r="G137" s="343"/>
      <c r="H137" s="343"/>
      <c r="I137" s="343"/>
      <c r="J137" s="343"/>
      <c r="K137" s="343"/>
      <c r="L137" s="343"/>
      <c r="M137" s="343"/>
      <c r="N137" s="343"/>
      <c r="O137" s="343"/>
      <c r="P137" s="343"/>
      <c r="Q137" s="343"/>
      <c r="R137" s="343"/>
      <c r="S137" s="343"/>
      <c r="T137" s="343"/>
      <c r="U137" s="343"/>
    </row>
    <row r="138" spans="1:21" x14ac:dyDescent="0.25">
      <c r="A138" s="343"/>
      <c r="B138" s="343"/>
      <c r="C138" s="343"/>
      <c r="D138" s="343"/>
      <c r="E138" s="343"/>
      <c r="F138" s="343"/>
      <c r="G138" s="343"/>
      <c r="H138" s="343"/>
      <c r="I138" s="343"/>
      <c r="J138" s="343"/>
      <c r="K138" s="343"/>
      <c r="L138" s="343"/>
      <c r="M138" s="343"/>
      <c r="N138" s="343"/>
      <c r="O138" s="343"/>
      <c r="P138" s="343"/>
      <c r="Q138" s="343"/>
      <c r="R138" s="343"/>
      <c r="S138" s="343"/>
      <c r="T138" s="343"/>
      <c r="U138" s="343"/>
    </row>
    <row r="139" spans="1:21" x14ac:dyDescent="0.25">
      <c r="A139" s="343"/>
      <c r="B139" s="343"/>
      <c r="C139" s="343"/>
      <c r="D139" s="343"/>
      <c r="E139" s="343"/>
      <c r="F139" s="343"/>
      <c r="G139" s="343"/>
      <c r="H139" s="343"/>
      <c r="I139" s="343"/>
      <c r="J139" s="343"/>
      <c r="K139" s="343"/>
      <c r="L139" s="343"/>
      <c r="M139" s="343"/>
      <c r="N139" s="343"/>
      <c r="O139" s="343"/>
      <c r="P139" s="343"/>
      <c r="Q139" s="343"/>
      <c r="R139" s="343"/>
      <c r="S139" s="343"/>
      <c r="T139" s="343"/>
      <c r="U139" s="343"/>
    </row>
    <row r="140" spans="1:21" x14ac:dyDescent="0.25">
      <c r="A140" s="343"/>
      <c r="B140" s="343"/>
      <c r="C140" s="343"/>
      <c r="D140" s="343"/>
      <c r="E140" s="343"/>
      <c r="F140" s="343"/>
      <c r="G140" s="343"/>
      <c r="H140" s="343"/>
      <c r="I140" s="343"/>
      <c r="J140" s="343"/>
      <c r="K140" s="343"/>
      <c r="L140" s="343"/>
      <c r="M140" s="343"/>
      <c r="N140" s="343"/>
      <c r="O140" s="343"/>
      <c r="P140" s="343"/>
      <c r="Q140" s="343"/>
      <c r="R140" s="343"/>
      <c r="S140" s="343"/>
      <c r="T140" s="343"/>
      <c r="U140" s="343"/>
    </row>
    <row r="141" spans="1:21" x14ac:dyDescent="0.25">
      <c r="A141" s="343"/>
      <c r="B141" s="343"/>
      <c r="C141" s="343"/>
      <c r="D141" s="343"/>
      <c r="E141" s="343"/>
      <c r="F141" s="343"/>
      <c r="G141" s="343"/>
      <c r="H141" s="343"/>
      <c r="I141" s="343"/>
      <c r="J141" s="343"/>
      <c r="K141" s="343"/>
      <c r="L141" s="343"/>
      <c r="M141" s="343"/>
      <c r="N141" s="343"/>
      <c r="O141" s="343"/>
      <c r="P141" s="343"/>
      <c r="Q141" s="343"/>
      <c r="R141" s="343"/>
      <c r="S141" s="343"/>
      <c r="T141" s="343"/>
      <c r="U141" s="343"/>
    </row>
    <row r="142" spans="1:21" x14ac:dyDescent="0.25">
      <c r="A142" s="343"/>
      <c r="B142" s="343"/>
      <c r="C142" s="343"/>
      <c r="D142" s="343"/>
      <c r="E142" s="343"/>
      <c r="F142" s="343"/>
      <c r="G142" s="343"/>
      <c r="H142" s="343"/>
      <c r="I142" s="343"/>
      <c r="J142" s="343"/>
      <c r="K142" s="343"/>
      <c r="L142" s="343"/>
      <c r="M142" s="343"/>
      <c r="N142" s="343"/>
      <c r="O142" s="343"/>
      <c r="P142" s="343"/>
      <c r="Q142" s="343"/>
      <c r="R142" s="343"/>
      <c r="S142" s="343"/>
      <c r="T142" s="343"/>
      <c r="U142" s="343"/>
    </row>
    <row r="143" spans="1:21" x14ac:dyDescent="0.25">
      <c r="A143" s="343"/>
      <c r="B143" s="343"/>
      <c r="C143" s="343"/>
      <c r="D143" s="343"/>
      <c r="E143" s="343"/>
      <c r="F143" s="343"/>
      <c r="G143" s="343"/>
      <c r="H143" s="343"/>
      <c r="I143" s="343"/>
      <c r="J143" s="343"/>
      <c r="K143" s="343"/>
      <c r="L143" s="343"/>
      <c r="M143" s="343"/>
      <c r="N143" s="343"/>
      <c r="O143" s="343"/>
      <c r="P143" s="343"/>
      <c r="Q143" s="343"/>
      <c r="R143" s="343"/>
      <c r="S143" s="343"/>
      <c r="T143" s="343"/>
      <c r="U143" s="343"/>
    </row>
    <row r="144" spans="1:21" x14ac:dyDescent="0.25">
      <c r="A144" s="343"/>
      <c r="B144" s="343"/>
      <c r="C144" s="343"/>
      <c r="D144" s="343"/>
      <c r="E144" s="343"/>
      <c r="F144" s="343"/>
      <c r="G144" s="343"/>
      <c r="H144" s="343"/>
      <c r="I144" s="343"/>
      <c r="J144" s="343"/>
      <c r="K144" s="343"/>
      <c r="L144" s="343"/>
      <c r="M144" s="343"/>
      <c r="N144" s="343"/>
      <c r="O144" s="343"/>
      <c r="P144" s="343"/>
      <c r="Q144" s="343"/>
      <c r="R144" s="343"/>
      <c r="S144" s="343"/>
      <c r="T144" s="343"/>
      <c r="U144" s="343"/>
    </row>
    <row r="145" spans="1:21" x14ac:dyDescent="0.25">
      <c r="A145" s="343"/>
      <c r="B145" s="343"/>
      <c r="C145" s="343"/>
      <c r="D145" s="343"/>
      <c r="E145" s="343"/>
      <c r="F145" s="343"/>
      <c r="G145" s="343"/>
      <c r="H145" s="343"/>
      <c r="I145" s="343"/>
      <c r="J145" s="343"/>
      <c r="K145" s="343"/>
      <c r="L145" s="343"/>
      <c r="M145" s="343"/>
      <c r="N145" s="343"/>
      <c r="O145" s="343"/>
      <c r="P145" s="343"/>
      <c r="Q145" s="343"/>
      <c r="R145" s="343"/>
      <c r="S145" s="343"/>
      <c r="T145" s="343"/>
      <c r="U145" s="343"/>
    </row>
    <row r="146" spans="1:21" x14ac:dyDescent="0.25">
      <c r="A146" s="343"/>
      <c r="B146" s="343"/>
      <c r="C146" s="343"/>
      <c r="D146" s="343"/>
      <c r="E146" s="343"/>
      <c r="F146" s="343"/>
      <c r="G146" s="343"/>
      <c r="H146" s="343"/>
      <c r="I146" s="343"/>
      <c r="J146" s="343"/>
      <c r="K146" s="343"/>
      <c r="L146" s="343"/>
      <c r="M146" s="343"/>
      <c r="N146" s="343"/>
      <c r="O146" s="343"/>
      <c r="P146" s="343"/>
      <c r="Q146" s="343"/>
      <c r="R146" s="343"/>
      <c r="S146" s="343"/>
      <c r="T146" s="343"/>
      <c r="U146" s="343"/>
    </row>
    <row r="147" spans="1:21" x14ac:dyDescent="0.25">
      <c r="A147" s="343"/>
      <c r="B147" s="343"/>
      <c r="C147" s="343"/>
      <c r="D147" s="343"/>
      <c r="E147" s="343"/>
      <c r="F147" s="343"/>
      <c r="G147" s="343"/>
      <c r="H147" s="343"/>
      <c r="I147" s="343"/>
      <c r="J147" s="343"/>
      <c r="K147" s="343"/>
      <c r="L147" s="343"/>
      <c r="M147" s="343"/>
      <c r="N147" s="343"/>
      <c r="O147" s="343"/>
      <c r="P147" s="343"/>
      <c r="Q147" s="343"/>
      <c r="R147" s="343"/>
      <c r="S147" s="343"/>
      <c r="T147" s="343"/>
      <c r="U147" s="343"/>
    </row>
    <row r="148" spans="1:21" x14ac:dyDescent="0.25">
      <c r="A148" s="343"/>
      <c r="B148" s="343"/>
      <c r="C148" s="343"/>
      <c r="D148" s="343"/>
      <c r="E148" s="343"/>
      <c r="F148" s="343"/>
      <c r="G148" s="343"/>
      <c r="H148" s="343"/>
      <c r="I148" s="343"/>
      <c r="J148" s="343"/>
      <c r="K148" s="343"/>
      <c r="L148" s="343"/>
      <c r="M148" s="343"/>
      <c r="N148" s="343"/>
      <c r="O148" s="343"/>
      <c r="P148" s="343"/>
      <c r="Q148" s="343"/>
      <c r="R148" s="343"/>
      <c r="S148" s="343"/>
      <c r="T148" s="343"/>
      <c r="U148" s="343"/>
    </row>
    <row r="149" spans="1:21" x14ac:dyDescent="0.25">
      <c r="A149" s="343"/>
      <c r="B149" s="343"/>
      <c r="C149" s="343"/>
      <c r="D149" s="343"/>
      <c r="E149" s="343"/>
      <c r="F149" s="343"/>
      <c r="G149" s="343"/>
      <c r="H149" s="343"/>
      <c r="I149" s="343"/>
      <c r="J149" s="343"/>
      <c r="K149" s="343"/>
      <c r="L149" s="343"/>
      <c r="M149" s="343"/>
      <c r="N149" s="343"/>
      <c r="O149" s="343"/>
      <c r="P149" s="343"/>
      <c r="Q149" s="343"/>
      <c r="R149" s="343"/>
      <c r="S149" s="343"/>
      <c r="T149" s="343"/>
      <c r="U149" s="343"/>
    </row>
    <row r="150" spans="1:21" x14ac:dyDescent="0.25">
      <c r="A150" s="343"/>
      <c r="B150" s="343"/>
      <c r="C150" s="343"/>
      <c r="D150" s="343"/>
      <c r="E150" s="343"/>
      <c r="F150" s="343"/>
      <c r="G150" s="343"/>
      <c r="H150" s="343"/>
      <c r="I150" s="343"/>
      <c r="J150" s="343"/>
      <c r="K150" s="343"/>
      <c r="L150" s="343"/>
      <c r="M150" s="343"/>
      <c r="N150" s="343"/>
      <c r="O150" s="343"/>
      <c r="P150" s="343"/>
      <c r="Q150" s="343"/>
      <c r="R150" s="343"/>
      <c r="S150" s="343"/>
      <c r="T150" s="343"/>
      <c r="U150" s="343"/>
    </row>
    <row r="151" spans="1:21" x14ac:dyDescent="0.25">
      <c r="A151" s="343"/>
      <c r="B151" s="343"/>
      <c r="C151" s="343"/>
      <c r="D151" s="343"/>
      <c r="E151" s="343"/>
      <c r="F151" s="343"/>
      <c r="G151" s="343"/>
      <c r="H151" s="343"/>
      <c r="I151" s="343"/>
      <c r="J151" s="343"/>
      <c r="K151" s="343"/>
      <c r="L151" s="343"/>
      <c r="M151" s="343"/>
      <c r="N151" s="343"/>
      <c r="O151" s="343"/>
      <c r="P151" s="343"/>
      <c r="Q151" s="343"/>
      <c r="R151" s="343"/>
      <c r="S151" s="343"/>
      <c r="T151" s="343"/>
      <c r="U151" s="343"/>
    </row>
    <row r="152" spans="1:21" x14ac:dyDescent="0.25">
      <c r="A152" s="343"/>
      <c r="B152" s="343"/>
      <c r="C152" s="343"/>
      <c r="D152" s="343"/>
      <c r="E152" s="343"/>
      <c r="F152" s="343"/>
      <c r="G152" s="343"/>
      <c r="H152" s="343"/>
      <c r="I152" s="343"/>
      <c r="J152" s="343"/>
      <c r="K152" s="343"/>
      <c r="L152" s="343"/>
      <c r="M152" s="343"/>
      <c r="N152" s="343"/>
      <c r="O152" s="343"/>
      <c r="P152" s="343"/>
      <c r="Q152" s="343"/>
      <c r="R152" s="343"/>
      <c r="S152" s="343"/>
      <c r="T152" s="343"/>
      <c r="U152" s="343"/>
    </row>
    <row r="153" spans="1:21" x14ac:dyDescent="0.25">
      <c r="A153" s="343"/>
      <c r="B153" s="343"/>
      <c r="C153" s="343"/>
      <c r="D153" s="343"/>
      <c r="E153" s="343"/>
      <c r="F153" s="343"/>
      <c r="G153" s="343"/>
      <c r="H153" s="343"/>
      <c r="I153" s="343"/>
      <c r="J153" s="343"/>
      <c r="K153" s="343"/>
      <c r="L153" s="343"/>
      <c r="M153" s="343"/>
      <c r="N153" s="343"/>
      <c r="O153" s="343"/>
      <c r="P153" s="343"/>
      <c r="Q153" s="343"/>
      <c r="R153" s="343"/>
      <c r="S153" s="343"/>
      <c r="T153" s="343"/>
      <c r="U153" s="343"/>
    </row>
    <row r="154" spans="1:21" x14ac:dyDescent="0.25">
      <c r="A154" s="343"/>
      <c r="B154" s="343"/>
      <c r="C154" s="343"/>
      <c r="D154" s="343"/>
      <c r="E154" s="343"/>
      <c r="F154" s="343"/>
      <c r="G154" s="343"/>
      <c r="H154" s="343"/>
      <c r="I154" s="343"/>
      <c r="J154" s="343"/>
      <c r="K154" s="343"/>
      <c r="L154" s="343"/>
      <c r="M154" s="343"/>
      <c r="N154" s="343"/>
      <c r="O154" s="343"/>
      <c r="P154" s="343"/>
      <c r="Q154" s="343"/>
      <c r="R154" s="343"/>
      <c r="S154" s="343"/>
      <c r="T154" s="343"/>
      <c r="U154" s="343"/>
    </row>
    <row r="155" spans="1:21" x14ac:dyDescent="0.25">
      <c r="A155" s="343"/>
      <c r="B155" s="343"/>
      <c r="C155" s="343"/>
      <c r="D155" s="343"/>
      <c r="E155" s="343"/>
      <c r="F155" s="343"/>
      <c r="G155" s="343"/>
      <c r="H155" s="343"/>
      <c r="I155" s="343"/>
      <c r="J155" s="343"/>
      <c r="K155" s="343"/>
      <c r="L155" s="343"/>
      <c r="M155" s="343"/>
      <c r="N155" s="343"/>
      <c r="O155" s="343"/>
      <c r="P155" s="343"/>
      <c r="Q155" s="343"/>
      <c r="R155" s="343"/>
      <c r="S155" s="343"/>
      <c r="T155" s="343"/>
      <c r="U155" s="343"/>
    </row>
    <row r="156" spans="1:21" x14ac:dyDescent="0.25">
      <c r="A156" s="343"/>
      <c r="B156" s="343"/>
      <c r="C156" s="343"/>
      <c r="D156" s="343"/>
      <c r="E156" s="343"/>
      <c r="F156" s="343"/>
      <c r="G156" s="343"/>
      <c r="H156" s="343"/>
      <c r="I156" s="343"/>
      <c r="J156" s="343"/>
      <c r="K156" s="343"/>
      <c r="L156" s="343"/>
      <c r="M156" s="343"/>
      <c r="N156" s="343"/>
      <c r="O156" s="343"/>
      <c r="P156" s="343"/>
      <c r="Q156" s="343"/>
      <c r="R156" s="343"/>
      <c r="S156" s="343"/>
      <c r="T156" s="343"/>
      <c r="U156" s="343"/>
    </row>
    <row r="157" spans="1:21" x14ac:dyDescent="0.25">
      <c r="A157" s="343"/>
      <c r="B157" s="343"/>
      <c r="C157" s="343"/>
      <c r="D157" s="343"/>
      <c r="E157" s="343"/>
      <c r="F157" s="343"/>
      <c r="G157" s="343"/>
      <c r="H157" s="343"/>
      <c r="I157" s="343"/>
      <c r="J157" s="343"/>
      <c r="K157" s="343"/>
      <c r="L157" s="343"/>
      <c r="M157" s="343"/>
      <c r="N157" s="343"/>
      <c r="O157" s="343"/>
      <c r="P157" s="343"/>
      <c r="Q157" s="343"/>
      <c r="R157" s="343"/>
      <c r="S157" s="343"/>
      <c r="T157" s="343"/>
      <c r="U157" s="343"/>
    </row>
    <row r="158" spans="1:21" x14ac:dyDescent="0.25">
      <c r="A158" s="343"/>
      <c r="B158" s="343"/>
      <c r="C158" s="343"/>
      <c r="D158" s="343"/>
      <c r="E158" s="343"/>
      <c r="F158" s="343"/>
      <c r="G158" s="343"/>
      <c r="H158" s="343"/>
      <c r="I158" s="343"/>
      <c r="J158" s="343"/>
      <c r="K158" s="343"/>
      <c r="L158" s="343"/>
      <c r="M158" s="343"/>
      <c r="N158" s="343"/>
      <c r="O158" s="343"/>
      <c r="P158" s="343"/>
      <c r="Q158" s="343"/>
      <c r="R158" s="343"/>
      <c r="S158" s="343"/>
      <c r="T158" s="343"/>
      <c r="U158" s="343"/>
    </row>
    <row r="159" spans="1:21" x14ac:dyDescent="0.25">
      <c r="A159" s="343"/>
      <c r="B159" s="343"/>
      <c r="C159" s="343"/>
      <c r="D159" s="343"/>
      <c r="E159" s="343"/>
      <c r="F159" s="343"/>
      <c r="G159" s="343"/>
      <c r="H159" s="343"/>
      <c r="I159" s="343"/>
      <c r="J159" s="343"/>
      <c r="K159" s="343"/>
      <c r="L159" s="343"/>
      <c r="M159" s="343"/>
      <c r="N159" s="343"/>
      <c r="O159" s="343"/>
      <c r="P159" s="343"/>
      <c r="Q159" s="343"/>
      <c r="R159" s="343"/>
      <c r="S159" s="343"/>
      <c r="T159" s="343"/>
      <c r="U159" s="343"/>
    </row>
    <row r="160" spans="1:21" x14ac:dyDescent="0.25">
      <c r="A160" s="343"/>
      <c r="B160" s="343"/>
      <c r="C160" s="343"/>
      <c r="D160" s="343"/>
      <c r="E160" s="343"/>
      <c r="F160" s="343"/>
      <c r="G160" s="343"/>
      <c r="H160" s="343"/>
      <c r="I160" s="343"/>
      <c r="J160" s="343"/>
      <c r="K160" s="343"/>
      <c r="L160" s="343"/>
      <c r="M160" s="343"/>
      <c r="N160" s="343"/>
      <c r="O160" s="343"/>
      <c r="P160" s="343"/>
      <c r="Q160" s="343"/>
      <c r="R160" s="343"/>
      <c r="S160" s="343"/>
      <c r="T160" s="343"/>
      <c r="U160" s="343"/>
    </row>
    <row r="161" spans="1:21" x14ac:dyDescent="0.25">
      <c r="A161" s="343"/>
      <c r="B161" s="343"/>
      <c r="C161" s="343"/>
      <c r="D161" s="343"/>
      <c r="E161" s="343"/>
      <c r="F161" s="343"/>
      <c r="G161" s="343"/>
      <c r="H161" s="343"/>
      <c r="I161" s="343"/>
      <c r="J161" s="343"/>
      <c r="K161" s="343"/>
      <c r="L161" s="343"/>
      <c r="M161" s="343"/>
      <c r="N161" s="343"/>
      <c r="O161" s="343"/>
      <c r="P161" s="343"/>
      <c r="Q161" s="343"/>
      <c r="R161" s="343"/>
      <c r="S161" s="343"/>
      <c r="T161" s="343"/>
      <c r="U161" s="343"/>
    </row>
    <row r="162" spans="1:21" x14ac:dyDescent="0.25">
      <c r="A162" s="343"/>
      <c r="B162" s="343"/>
      <c r="C162" s="343"/>
      <c r="D162" s="343"/>
      <c r="E162" s="343"/>
      <c r="F162" s="343"/>
      <c r="G162" s="343"/>
      <c r="H162" s="343"/>
      <c r="I162" s="343"/>
      <c r="J162" s="343"/>
      <c r="K162" s="343"/>
      <c r="L162" s="343"/>
      <c r="M162" s="343"/>
      <c r="N162" s="343"/>
      <c r="O162" s="343"/>
      <c r="P162" s="343"/>
      <c r="Q162" s="343"/>
      <c r="R162" s="343"/>
      <c r="S162" s="343"/>
      <c r="T162" s="343"/>
      <c r="U162" s="343"/>
    </row>
    <row r="163" spans="1:21" x14ac:dyDescent="0.25">
      <c r="A163" s="343"/>
      <c r="B163" s="343"/>
      <c r="C163" s="343"/>
      <c r="D163" s="343"/>
      <c r="E163" s="343"/>
      <c r="F163" s="343"/>
      <c r="G163" s="343"/>
      <c r="H163" s="343"/>
      <c r="I163" s="343"/>
      <c r="J163" s="343"/>
      <c r="K163" s="343"/>
      <c r="L163" s="343"/>
      <c r="M163" s="343"/>
      <c r="N163" s="343"/>
      <c r="O163" s="343"/>
      <c r="P163" s="343"/>
      <c r="Q163" s="343"/>
      <c r="R163" s="343"/>
      <c r="S163" s="343"/>
      <c r="T163" s="343"/>
      <c r="U163" s="343"/>
    </row>
    <row r="164" spans="1:21" x14ac:dyDescent="0.25">
      <c r="A164" s="343"/>
      <c r="B164" s="343"/>
      <c r="C164" s="343"/>
      <c r="D164" s="343"/>
      <c r="E164" s="343"/>
      <c r="F164" s="343"/>
      <c r="G164" s="343"/>
      <c r="H164" s="343"/>
      <c r="I164" s="343"/>
      <c r="J164" s="343"/>
      <c r="K164" s="343"/>
      <c r="L164" s="343"/>
      <c r="M164" s="343"/>
      <c r="N164" s="343"/>
      <c r="O164" s="343"/>
      <c r="P164" s="343"/>
      <c r="Q164" s="343"/>
      <c r="R164" s="343"/>
      <c r="S164" s="343"/>
      <c r="T164" s="343"/>
      <c r="U164" s="343"/>
    </row>
    <row r="165" spans="1:21" x14ac:dyDescent="0.25">
      <c r="A165" s="343"/>
      <c r="B165" s="343"/>
      <c r="C165" s="343"/>
      <c r="D165" s="343"/>
      <c r="E165" s="343"/>
      <c r="F165" s="343"/>
      <c r="G165" s="343"/>
      <c r="H165" s="343"/>
      <c r="I165" s="343"/>
      <c r="J165" s="343"/>
      <c r="K165" s="343"/>
      <c r="L165" s="343"/>
      <c r="M165" s="343"/>
      <c r="N165" s="343"/>
      <c r="O165" s="343"/>
      <c r="P165" s="343"/>
      <c r="Q165" s="343"/>
      <c r="R165" s="343"/>
      <c r="S165" s="343"/>
      <c r="T165" s="343"/>
      <c r="U165" s="343"/>
    </row>
    <row r="166" spans="1:21" x14ac:dyDescent="0.25">
      <c r="A166" s="343"/>
      <c r="B166" s="343"/>
      <c r="C166" s="343"/>
      <c r="D166" s="343"/>
      <c r="E166" s="343"/>
      <c r="F166" s="343"/>
      <c r="G166" s="343"/>
      <c r="H166" s="343"/>
      <c r="I166" s="343"/>
      <c r="J166" s="343"/>
      <c r="K166" s="343"/>
      <c r="L166" s="343"/>
      <c r="M166" s="343"/>
      <c r="N166" s="343"/>
      <c r="O166" s="343"/>
      <c r="P166" s="343"/>
      <c r="Q166" s="343"/>
      <c r="R166" s="343"/>
      <c r="S166" s="343"/>
      <c r="T166" s="343"/>
      <c r="U166" s="343"/>
    </row>
    <row r="167" spans="1:21" x14ac:dyDescent="0.25">
      <c r="A167" s="343"/>
      <c r="B167" s="343"/>
      <c r="C167" s="343"/>
      <c r="D167" s="343"/>
      <c r="E167" s="343"/>
      <c r="F167" s="343"/>
      <c r="G167" s="343"/>
      <c r="H167" s="343"/>
      <c r="I167" s="343"/>
      <c r="J167" s="343"/>
      <c r="K167" s="343"/>
      <c r="L167" s="343"/>
      <c r="M167" s="343"/>
      <c r="N167" s="343"/>
      <c r="O167" s="343"/>
      <c r="P167" s="343"/>
      <c r="Q167" s="343"/>
      <c r="R167" s="343"/>
      <c r="S167" s="343"/>
      <c r="T167" s="343"/>
      <c r="U167" s="343"/>
    </row>
    <row r="168" spans="1:21" x14ac:dyDescent="0.25">
      <c r="A168" s="343"/>
      <c r="B168" s="343"/>
      <c r="C168" s="343"/>
      <c r="D168" s="343"/>
      <c r="E168" s="343"/>
      <c r="F168" s="343"/>
      <c r="G168" s="343"/>
      <c r="H168" s="343"/>
      <c r="I168" s="343"/>
      <c r="J168" s="343"/>
      <c r="K168" s="343"/>
      <c r="L168" s="343"/>
      <c r="M168" s="343"/>
      <c r="N168" s="343"/>
      <c r="O168" s="343"/>
      <c r="P168" s="343"/>
      <c r="Q168" s="343"/>
      <c r="R168" s="343"/>
      <c r="S168" s="343"/>
      <c r="T168" s="343"/>
      <c r="U168" s="343"/>
    </row>
    <row r="169" spans="1:21" x14ac:dyDescent="0.25">
      <c r="A169" s="343"/>
      <c r="B169" s="343"/>
      <c r="C169" s="343"/>
      <c r="D169" s="343"/>
      <c r="E169" s="343"/>
      <c r="F169" s="343"/>
      <c r="G169" s="343"/>
      <c r="H169" s="343"/>
      <c r="I169" s="343"/>
      <c r="J169" s="343"/>
      <c r="K169" s="343"/>
      <c r="L169" s="343"/>
      <c r="M169" s="343"/>
      <c r="N169" s="343"/>
      <c r="O169" s="343"/>
      <c r="P169" s="343"/>
      <c r="Q169" s="343"/>
      <c r="R169" s="343"/>
      <c r="S169" s="343"/>
      <c r="T169" s="343"/>
      <c r="U169" s="343"/>
    </row>
    <row r="170" spans="1:21" x14ac:dyDescent="0.25">
      <c r="A170" s="343"/>
      <c r="B170" s="343"/>
      <c r="C170" s="343"/>
      <c r="D170" s="343"/>
      <c r="E170" s="343"/>
      <c r="F170" s="343"/>
      <c r="G170" s="343"/>
      <c r="H170" s="343"/>
      <c r="I170" s="343"/>
      <c r="J170" s="343"/>
      <c r="K170" s="343"/>
      <c r="L170" s="343"/>
      <c r="M170" s="343"/>
      <c r="N170" s="343"/>
      <c r="O170" s="343"/>
      <c r="P170" s="343"/>
      <c r="Q170" s="343"/>
      <c r="R170" s="343"/>
      <c r="S170" s="343"/>
      <c r="T170" s="343"/>
      <c r="U170" s="343"/>
    </row>
    <row r="171" spans="1:21" x14ac:dyDescent="0.25">
      <c r="A171" s="343"/>
      <c r="B171" s="343"/>
      <c r="C171" s="343"/>
      <c r="D171" s="343"/>
      <c r="E171" s="343"/>
      <c r="F171" s="343"/>
      <c r="G171" s="343"/>
      <c r="H171" s="343"/>
      <c r="I171" s="343"/>
      <c r="J171" s="343"/>
      <c r="K171" s="343"/>
      <c r="L171" s="343"/>
      <c r="M171" s="343"/>
      <c r="N171" s="343"/>
      <c r="O171" s="343"/>
      <c r="P171" s="343"/>
      <c r="Q171" s="343"/>
      <c r="R171" s="343"/>
      <c r="S171" s="343"/>
      <c r="T171" s="343"/>
      <c r="U171" s="343"/>
    </row>
    <row r="172" spans="1:21" x14ac:dyDescent="0.25">
      <c r="A172" s="343"/>
      <c r="B172" s="343"/>
      <c r="C172" s="343"/>
      <c r="D172" s="343"/>
      <c r="E172" s="343"/>
      <c r="F172" s="343"/>
      <c r="G172" s="343"/>
      <c r="H172" s="343"/>
      <c r="I172" s="343"/>
      <c r="J172" s="343"/>
      <c r="K172" s="343"/>
      <c r="L172" s="343"/>
      <c r="M172" s="343"/>
      <c r="N172" s="343"/>
      <c r="O172" s="343"/>
      <c r="P172" s="343"/>
      <c r="Q172" s="343"/>
      <c r="R172" s="343"/>
      <c r="S172" s="343"/>
      <c r="T172" s="343"/>
      <c r="U172" s="343"/>
    </row>
    <row r="173" spans="1:21" x14ac:dyDescent="0.25">
      <c r="A173" s="343"/>
      <c r="B173" s="343"/>
      <c r="C173" s="343"/>
      <c r="D173" s="343"/>
      <c r="E173" s="343"/>
      <c r="F173" s="343"/>
      <c r="G173" s="343"/>
      <c r="H173" s="343"/>
      <c r="I173" s="343"/>
      <c r="J173" s="343"/>
      <c r="K173" s="343"/>
      <c r="L173" s="343"/>
      <c r="M173" s="343"/>
      <c r="N173" s="343"/>
      <c r="O173" s="343"/>
      <c r="P173" s="343"/>
      <c r="Q173" s="343"/>
      <c r="R173" s="343"/>
      <c r="S173" s="343"/>
      <c r="T173" s="343"/>
      <c r="U173" s="343"/>
    </row>
    <row r="174" spans="1:21" x14ac:dyDescent="0.25">
      <c r="A174" s="343"/>
      <c r="B174" s="343"/>
      <c r="C174" s="343"/>
      <c r="D174" s="343"/>
      <c r="E174" s="343"/>
      <c r="F174" s="343"/>
      <c r="G174" s="343"/>
      <c r="H174" s="343"/>
      <c r="I174" s="343"/>
      <c r="J174" s="343"/>
      <c r="K174" s="343"/>
      <c r="L174" s="343"/>
      <c r="M174" s="343"/>
      <c r="N174" s="343"/>
      <c r="O174" s="343"/>
      <c r="P174" s="343"/>
      <c r="Q174" s="343"/>
      <c r="R174" s="343"/>
      <c r="S174" s="343"/>
      <c r="T174" s="343"/>
      <c r="U174" s="343"/>
    </row>
    <row r="175" spans="1:21" x14ac:dyDescent="0.25">
      <c r="A175" s="343"/>
      <c r="B175" s="343"/>
      <c r="C175" s="343"/>
      <c r="D175" s="343"/>
      <c r="E175" s="343"/>
      <c r="F175" s="343"/>
      <c r="G175" s="343"/>
      <c r="H175" s="343"/>
      <c r="I175" s="343"/>
      <c r="J175" s="343"/>
      <c r="K175" s="343"/>
      <c r="L175" s="343"/>
      <c r="M175" s="343"/>
      <c r="N175" s="343"/>
      <c r="O175" s="343"/>
      <c r="P175" s="343"/>
      <c r="Q175" s="343"/>
      <c r="R175" s="343"/>
      <c r="S175" s="343"/>
      <c r="T175" s="343"/>
      <c r="U175" s="343"/>
    </row>
    <row r="176" spans="1:21" x14ac:dyDescent="0.25">
      <c r="A176" s="343"/>
      <c r="B176" s="343"/>
      <c r="C176" s="343"/>
      <c r="D176" s="343"/>
      <c r="E176" s="343"/>
      <c r="F176" s="343"/>
      <c r="G176" s="343"/>
      <c r="H176" s="343"/>
      <c r="I176" s="343"/>
      <c r="J176" s="343"/>
      <c r="K176" s="343"/>
      <c r="L176" s="343"/>
      <c r="M176" s="343"/>
      <c r="N176" s="343"/>
      <c r="O176" s="343"/>
      <c r="P176" s="343"/>
      <c r="Q176" s="343"/>
      <c r="R176" s="343"/>
      <c r="S176" s="343"/>
      <c r="T176" s="343"/>
      <c r="U176" s="343"/>
    </row>
    <row r="177" spans="1:21" x14ac:dyDescent="0.25">
      <c r="A177" s="343"/>
      <c r="B177" s="343"/>
      <c r="C177" s="343"/>
      <c r="D177" s="343"/>
      <c r="E177" s="343"/>
      <c r="F177" s="343"/>
      <c r="G177" s="343"/>
      <c r="H177" s="343"/>
      <c r="I177" s="343"/>
      <c r="J177" s="343"/>
      <c r="K177" s="343"/>
      <c r="L177" s="343"/>
      <c r="M177" s="343"/>
      <c r="N177" s="343"/>
      <c r="O177" s="343"/>
      <c r="P177" s="343"/>
      <c r="Q177" s="343"/>
      <c r="R177" s="343"/>
      <c r="S177" s="343"/>
      <c r="T177" s="343"/>
      <c r="U177" s="343"/>
    </row>
    <row r="178" spans="1:21" x14ac:dyDescent="0.25">
      <c r="A178" s="343"/>
      <c r="B178" s="343"/>
      <c r="C178" s="343"/>
      <c r="D178" s="343"/>
      <c r="E178" s="343"/>
      <c r="F178" s="343"/>
      <c r="G178" s="343"/>
      <c r="H178" s="343"/>
      <c r="I178" s="343"/>
      <c r="J178" s="343"/>
      <c r="K178" s="343"/>
      <c r="L178" s="343"/>
      <c r="M178" s="343"/>
      <c r="N178" s="343"/>
      <c r="O178" s="343"/>
      <c r="P178" s="343"/>
      <c r="Q178" s="343"/>
      <c r="R178" s="343"/>
      <c r="S178" s="343"/>
      <c r="T178" s="343"/>
      <c r="U178" s="343"/>
    </row>
    <row r="179" spans="1:21" x14ac:dyDescent="0.25">
      <c r="A179" s="343"/>
      <c r="B179" s="343"/>
      <c r="C179" s="343"/>
      <c r="D179" s="343"/>
      <c r="E179" s="343"/>
      <c r="F179" s="343"/>
      <c r="G179" s="343"/>
      <c r="H179" s="343"/>
      <c r="I179" s="343"/>
      <c r="J179" s="343"/>
      <c r="K179" s="343"/>
      <c r="L179" s="343"/>
      <c r="M179" s="343"/>
      <c r="N179" s="343"/>
      <c r="O179" s="343"/>
      <c r="P179" s="343"/>
      <c r="Q179" s="343"/>
      <c r="R179" s="343"/>
      <c r="S179" s="343"/>
      <c r="T179" s="343"/>
      <c r="U179" s="343"/>
    </row>
    <row r="180" spans="1:21" x14ac:dyDescent="0.25">
      <c r="A180" s="343"/>
      <c r="B180" s="343"/>
      <c r="C180" s="343"/>
      <c r="D180" s="343"/>
      <c r="E180" s="343"/>
      <c r="F180" s="343"/>
      <c r="G180" s="343"/>
      <c r="H180" s="343"/>
      <c r="I180" s="343"/>
      <c r="J180" s="343"/>
      <c r="K180" s="343"/>
      <c r="L180" s="343"/>
      <c r="M180" s="343"/>
      <c r="N180" s="343"/>
      <c r="O180" s="343"/>
      <c r="P180" s="343"/>
      <c r="Q180" s="343"/>
      <c r="R180" s="343"/>
      <c r="S180" s="343"/>
      <c r="T180" s="343"/>
      <c r="U180" s="343"/>
    </row>
    <row r="181" spans="1:21" x14ac:dyDescent="0.25">
      <c r="A181" s="343"/>
      <c r="B181" s="343"/>
      <c r="C181" s="343"/>
      <c r="D181" s="343"/>
      <c r="E181" s="343"/>
      <c r="F181" s="343"/>
      <c r="G181" s="343"/>
      <c r="H181" s="343"/>
      <c r="I181" s="343"/>
      <c r="J181" s="343"/>
      <c r="K181" s="343"/>
      <c r="L181" s="343"/>
      <c r="M181" s="343"/>
      <c r="N181" s="343"/>
      <c r="O181" s="343"/>
      <c r="P181" s="343"/>
      <c r="Q181" s="343"/>
      <c r="R181" s="343"/>
      <c r="S181" s="343"/>
      <c r="T181" s="343"/>
      <c r="U181" s="343"/>
    </row>
    <row r="182" spans="1:21" x14ac:dyDescent="0.25">
      <c r="A182" s="343"/>
      <c r="B182" s="343"/>
      <c r="C182" s="343"/>
      <c r="D182" s="343"/>
      <c r="E182" s="343"/>
      <c r="F182" s="343"/>
      <c r="G182" s="343"/>
      <c r="H182" s="343"/>
      <c r="I182" s="343"/>
      <c r="J182" s="343"/>
      <c r="K182" s="343"/>
      <c r="L182" s="343"/>
      <c r="M182" s="343"/>
      <c r="N182" s="343"/>
      <c r="O182" s="343"/>
      <c r="P182" s="343"/>
      <c r="Q182" s="343"/>
      <c r="R182" s="343"/>
      <c r="S182" s="343"/>
      <c r="T182" s="343"/>
      <c r="U182" s="343"/>
    </row>
    <row r="183" spans="1:21" x14ac:dyDescent="0.25">
      <c r="A183" s="343"/>
      <c r="B183" s="343"/>
      <c r="C183" s="343"/>
      <c r="D183" s="343"/>
      <c r="E183" s="343"/>
      <c r="F183" s="343"/>
      <c r="G183" s="343"/>
      <c r="H183" s="343"/>
      <c r="I183" s="343"/>
      <c r="J183" s="343"/>
      <c r="K183" s="343"/>
      <c r="L183" s="343"/>
      <c r="M183" s="343"/>
      <c r="N183" s="343"/>
      <c r="O183" s="343"/>
      <c r="P183" s="343"/>
      <c r="Q183" s="343"/>
      <c r="R183" s="343"/>
      <c r="S183" s="343"/>
      <c r="T183" s="343"/>
      <c r="U183" s="343"/>
    </row>
    <row r="184" spans="1:21" x14ac:dyDescent="0.25">
      <c r="A184" s="343"/>
      <c r="B184" s="343"/>
      <c r="C184" s="343"/>
      <c r="D184" s="343"/>
      <c r="E184" s="343"/>
      <c r="F184" s="343"/>
      <c r="G184" s="343"/>
      <c r="H184" s="343"/>
      <c r="I184" s="343"/>
      <c r="J184" s="343"/>
      <c r="K184" s="343"/>
      <c r="L184" s="343"/>
      <c r="M184" s="343"/>
      <c r="N184" s="343"/>
      <c r="O184" s="343"/>
      <c r="P184" s="343"/>
      <c r="Q184" s="343"/>
      <c r="R184" s="343"/>
      <c r="S184" s="343"/>
      <c r="T184" s="343"/>
      <c r="U184" s="343"/>
    </row>
    <row r="185" spans="1:21" x14ac:dyDescent="0.25">
      <c r="A185" s="343"/>
      <c r="B185" s="343"/>
      <c r="C185" s="343"/>
      <c r="D185" s="343"/>
      <c r="E185" s="343"/>
      <c r="F185" s="343"/>
      <c r="G185" s="343"/>
      <c r="H185" s="343"/>
      <c r="I185" s="343"/>
      <c r="J185" s="343"/>
      <c r="K185" s="343"/>
      <c r="L185" s="343"/>
      <c r="M185" s="343"/>
      <c r="N185" s="343"/>
      <c r="O185" s="343"/>
      <c r="P185" s="343"/>
      <c r="Q185" s="343"/>
      <c r="R185" s="343"/>
      <c r="S185" s="343"/>
      <c r="T185" s="343"/>
      <c r="U185" s="343"/>
    </row>
    <row r="186" spans="1:21" x14ac:dyDescent="0.25">
      <c r="A186" s="343"/>
      <c r="B186" s="343"/>
      <c r="C186" s="343"/>
      <c r="D186" s="343"/>
      <c r="E186" s="343"/>
      <c r="F186" s="343"/>
      <c r="G186" s="343"/>
      <c r="H186" s="343"/>
      <c r="I186" s="343"/>
      <c r="J186" s="343"/>
      <c r="K186" s="343"/>
      <c r="L186" s="343"/>
      <c r="M186" s="343"/>
      <c r="N186" s="343"/>
      <c r="O186" s="343"/>
      <c r="P186" s="343"/>
      <c r="Q186" s="343"/>
      <c r="R186" s="343"/>
      <c r="S186" s="343"/>
      <c r="T186" s="343"/>
      <c r="U186" s="343"/>
    </row>
    <row r="187" spans="1:21" x14ac:dyDescent="0.25">
      <c r="A187" s="343"/>
      <c r="B187" s="343"/>
      <c r="C187" s="343"/>
      <c r="D187" s="343"/>
      <c r="E187" s="343"/>
      <c r="F187" s="343"/>
      <c r="G187" s="343"/>
      <c r="H187" s="343"/>
      <c r="I187" s="343"/>
      <c r="J187" s="343"/>
      <c r="K187" s="343"/>
      <c r="L187" s="343"/>
      <c r="M187" s="343"/>
      <c r="N187" s="343"/>
      <c r="O187" s="343"/>
      <c r="P187" s="343"/>
      <c r="Q187" s="343"/>
      <c r="R187" s="343"/>
      <c r="S187" s="343"/>
      <c r="T187" s="343"/>
      <c r="U187" s="343"/>
    </row>
    <row r="188" spans="1:21" x14ac:dyDescent="0.25">
      <c r="A188" s="343"/>
      <c r="B188" s="343"/>
      <c r="C188" s="343"/>
      <c r="D188" s="343"/>
      <c r="E188" s="343"/>
      <c r="F188" s="343"/>
      <c r="G188" s="343"/>
      <c r="H188" s="343"/>
      <c r="I188" s="343"/>
      <c r="J188" s="343"/>
      <c r="K188" s="343"/>
      <c r="L188" s="343"/>
      <c r="M188" s="343"/>
      <c r="N188" s="343"/>
      <c r="O188" s="343"/>
      <c r="P188" s="343"/>
      <c r="Q188" s="343"/>
      <c r="R188" s="343"/>
      <c r="S188" s="343"/>
      <c r="T188" s="343"/>
      <c r="U188" s="343"/>
    </row>
    <row r="189" spans="1:21" x14ac:dyDescent="0.25">
      <c r="A189" s="343"/>
      <c r="B189" s="343"/>
      <c r="C189" s="343"/>
      <c r="D189" s="343"/>
      <c r="E189" s="343"/>
      <c r="F189" s="343"/>
      <c r="G189" s="343"/>
      <c r="H189" s="343"/>
      <c r="I189" s="343"/>
      <c r="J189" s="343"/>
      <c r="K189" s="343"/>
      <c r="L189" s="343"/>
      <c r="M189" s="343"/>
      <c r="N189" s="343"/>
      <c r="O189" s="343"/>
      <c r="P189" s="343"/>
      <c r="Q189" s="343"/>
      <c r="R189" s="343"/>
      <c r="S189" s="343"/>
      <c r="T189" s="343"/>
      <c r="U189" s="343"/>
    </row>
    <row r="190" spans="1:21" x14ac:dyDescent="0.25">
      <c r="A190" s="343"/>
      <c r="B190" s="343"/>
      <c r="C190" s="343"/>
      <c r="D190" s="343"/>
      <c r="E190" s="343"/>
      <c r="F190" s="343"/>
      <c r="G190" s="343"/>
      <c r="H190" s="343"/>
      <c r="I190" s="343"/>
      <c r="J190" s="343"/>
      <c r="K190" s="343"/>
      <c r="L190" s="343"/>
      <c r="M190" s="343"/>
      <c r="N190" s="343"/>
      <c r="O190" s="343"/>
      <c r="P190" s="343"/>
      <c r="Q190" s="343"/>
      <c r="R190" s="343"/>
      <c r="S190" s="343"/>
      <c r="T190" s="343"/>
      <c r="U190" s="343"/>
    </row>
    <row r="191" spans="1:21" x14ac:dyDescent="0.25">
      <c r="A191" s="343"/>
      <c r="B191" s="343"/>
      <c r="C191" s="343"/>
      <c r="D191" s="343"/>
      <c r="E191" s="343"/>
      <c r="F191" s="343"/>
      <c r="G191" s="343"/>
      <c r="H191" s="343"/>
      <c r="I191" s="343"/>
      <c r="J191" s="343"/>
      <c r="K191" s="343"/>
      <c r="L191" s="343"/>
      <c r="M191" s="343"/>
      <c r="N191" s="343"/>
      <c r="O191" s="343"/>
      <c r="P191" s="343"/>
      <c r="Q191" s="343"/>
      <c r="R191" s="343"/>
      <c r="S191" s="343"/>
      <c r="T191" s="343"/>
      <c r="U191" s="343"/>
    </row>
    <row r="192" spans="1:21" x14ac:dyDescent="0.25">
      <c r="A192" s="343"/>
      <c r="B192" s="343"/>
      <c r="C192" s="343"/>
      <c r="D192" s="343"/>
      <c r="E192" s="343"/>
      <c r="F192" s="343"/>
      <c r="G192" s="343"/>
      <c r="H192" s="343"/>
      <c r="I192" s="343"/>
      <c r="J192" s="343"/>
      <c r="K192" s="343"/>
      <c r="L192" s="343"/>
      <c r="M192" s="343"/>
      <c r="N192" s="343"/>
      <c r="O192" s="343"/>
      <c r="P192" s="343"/>
      <c r="Q192" s="343"/>
      <c r="R192" s="343"/>
      <c r="S192" s="343"/>
      <c r="T192" s="343"/>
      <c r="U192" s="343"/>
    </row>
    <row r="193" spans="1:21" x14ac:dyDescent="0.25">
      <c r="A193" s="343"/>
      <c r="B193" s="343"/>
      <c r="C193" s="343"/>
      <c r="D193" s="343"/>
      <c r="E193" s="343"/>
      <c r="F193" s="343"/>
      <c r="G193" s="343"/>
      <c r="H193" s="343"/>
      <c r="I193" s="343"/>
      <c r="J193" s="343"/>
      <c r="K193" s="343"/>
      <c r="L193" s="343"/>
      <c r="M193" s="343"/>
      <c r="N193" s="343"/>
      <c r="O193" s="343"/>
      <c r="P193" s="343"/>
      <c r="Q193" s="343"/>
      <c r="R193" s="343"/>
      <c r="S193" s="343"/>
      <c r="T193" s="343"/>
      <c r="U193" s="343"/>
    </row>
    <row r="194" spans="1:21" x14ac:dyDescent="0.25">
      <c r="A194" s="343"/>
      <c r="B194" s="343"/>
      <c r="C194" s="343"/>
      <c r="D194" s="343"/>
      <c r="E194" s="343"/>
      <c r="F194" s="343"/>
      <c r="G194" s="343"/>
      <c r="H194" s="343"/>
      <c r="I194" s="343"/>
      <c r="J194" s="343"/>
      <c r="K194" s="343"/>
      <c r="L194" s="343"/>
      <c r="M194" s="343"/>
      <c r="N194" s="343"/>
      <c r="O194" s="343"/>
      <c r="P194" s="343"/>
      <c r="Q194" s="343"/>
      <c r="R194" s="343"/>
      <c r="S194" s="343"/>
      <c r="T194" s="343"/>
      <c r="U194" s="343"/>
    </row>
    <row r="195" spans="1:21" x14ac:dyDescent="0.25">
      <c r="A195" s="343"/>
      <c r="B195" s="343"/>
      <c r="C195" s="343"/>
      <c r="D195" s="343"/>
      <c r="E195" s="343"/>
      <c r="F195" s="343"/>
      <c r="G195" s="343"/>
      <c r="H195" s="343"/>
      <c r="I195" s="343"/>
      <c r="J195" s="343"/>
      <c r="K195" s="343"/>
      <c r="L195" s="343"/>
      <c r="M195" s="343"/>
      <c r="N195" s="343"/>
      <c r="O195" s="343"/>
      <c r="P195" s="343"/>
      <c r="Q195" s="343"/>
      <c r="R195" s="343"/>
      <c r="S195" s="343"/>
      <c r="T195" s="343"/>
      <c r="U195" s="343"/>
    </row>
    <row r="196" spans="1:21" x14ac:dyDescent="0.25">
      <c r="A196" s="343"/>
      <c r="B196" s="343"/>
      <c r="C196" s="343"/>
      <c r="D196" s="343"/>
      <c r="E196" s="343"/>
      <c r="F196" s="343"/>
      <c r="G196" s="343"/>
      <c r="H196" s="343"/>
      <c r="I196" s="343"/>
      <c r="J196" s="343"/>
      <c r="K196" s="343"/>
      <c r="L196" s="343"/>
      <c r="M196" s="343"/>
      <c r="N196" s="343"/>
      <c r="O196" s="343"/>
      <c r="P196" s="343"/>
      <c r="Q196" s="343"/>
      <c r="R196" s="343"/>
      <c r="S196" s="343"/>
      <c r="T196" s="343"/>
      <c r="U196" s="343"/>
    </row>
    <row r="197" spans="1:21" x14ac:dyDescent="0.25">
      <c r="A197" s="343"/>
      <c r="B197" s="343"/>
      <c r="C197" s="343"/>
      <c r="D197" s="343"/>
      <c r="E197" s="343"/>
      <c r="F197" s="343"/>
      <c r="G197" s="343"/>
      <c r="H197" s="343"/>
      <c r="I197" s="343"/>
      <c r="J197" s="343"/>
      <c r="K197" s="343"/>
      <c r="L197" s="343"/>
      <c r="M197" s="343"/>
      <c r="N197" s="343"/>
      <c r="O197" s="343"/>
      <c r="P197" s="343"/>
      <c r="Q197" s="343"/>
      <c r="R197" s="343"/>
      <c r="S197" s="343"/>
      <c r="T197" s="343"/>
      <c r="U197" s="343"/>
    </row>
    <row r="198" spans="1:21" x14ac:dyDescent="0.25">
      <c r="A198" s="343"/>
      <c r="B198" s="343"/>
      <c r="C198" s="343"/>
      <c r="D198" s="343"/>
      <c r="E198" s="343"/>
      <c r="F198" s="343"/>
      <c r="G198" s="343"/>
      <c r="H198" s="343"/>
      <c r="I198" s="343"/>
      <c r="J198" s="343"/>
      <c r="K198" s="343"/>
      <c r="L198" s="343"/>
      <c r="M198" s="343"/>
      <c r="N198" s="343"/>
      <c r="O198" s="343"/>
      <c r="P198" s="343"/>
      <c r="Q198" s="343"/>
      <c r="R198" s="343"/>
      <c r="S198" s="343"/>
      <c r="T198" s="343"/>
      <c r="U198" s="343"/>
    </row>
    <row r="199" spans="1:21" x14ac:dyDescent="0.25">
      <c r="A199" s="343"/>
      <c r="B199" s="343"/>
      <c r="C199" s="343"/>
      <c r="D199" s="343"/>
      <c r="E199" s="343"/>
      <c r="F199" s="343"/>
      <c r="G199" s="343"/>
      <c r="H199" s="343"/>
      <c r="I199" s="343"/>
      <c r="J199" s="343"/>
      <c r="K199" s="343"/>
      <c r="L199" s="343"/>
      <c r="M199" s="343"/>
      <c r="N199" s="343"/>
      <c r="O199" s="343"/>
      <c r="P199" s="343"/>
      <c r="Q199" s="343"/>
      <c r="R199" s="343"/>
      <c r="S199" s="343"/>
      <c r="T199" s="343"/>
      <c r="U199" s="343"/>
    </row>
    <row r="200" spans="1:21" x14ac:dyDescent="0.25">
      <c r="A200" s="343"/>
      <c r="B200" s="343"/>
      <c r="C200" s="343"/>
      <c r="D200" s="343"/>
      <c r="E200" s="343"/>
      <c r="F200" s="343"/>
      <c r="G200" s="343"/>
      <c r="H200" s="343"/>
      <c r="I200" s="343"/>
      <c r="J200" s="343"/>
      <c r="K200" s="343"/>
      <c r="L200" s="343"/>
      <c r="M200" s="343"/>
      <c r="N200" s="343"/>
      <c r="O200" s="343"/>
      <c r="P200" s="343"/>
      <c r="Q200" s="343"/>
      <c r="R200" s="343"/>
      <c r="S200" s="343"/>
      <c r="T200" s="343"/>
      <c r="U200" s="343"/>
    </row>
    <row r="201" spans="1:21" x14ac:dyDescent="0.25">
      <c r="A201" s="343"/>
      <c r="B201" s="343"/>
      <c r="C201" s="343"/>
      <c r="D201" s="343"/>
      <c r="E201" s="343"/>
      <c r="F201" s="343"/>
      <c r="G201" s="343"/>
      <c r="H201" s="343"/>
      <c r="I201" s="343"/>
      <c r="J201" s="343"/>
      <c r="K201" s="343"/>
      <c r="L201" s="343"/>
      <c r="M201" s="343"/>
      <c r="N201" s="343"/>
      <c r="O201" s="343"/>
      <c r="P201" s="343"/>
      <c r="Q201" s="343"/>
      <c r="R201" s="343"/>
      <c r="S201" s="343"/>
      <c r="T201" s="343"/>
      <c r="U201" s="343"/>
    </row>
    <row r="202" spans="1:21" x14ac:dyDescent="0.25">
      <c r="A202" s="343"/>
      <c r="B202" s="343"/>
      <c r="C202" s="343"/>
      <c r="D202" s="343"/>
      <c r="E202" s="343"/>
      <c r="F202" s="343"/>
      <c r="G202" s="343"/>
      <c r="H202" s="343"/>
      <c r="I202" s="343"/>
      <c r="J202" s="343"/>
      <c r="K202" s="343"/>
      <c r="L202" s="343"/>
      <c r="M202" s="343"/>
      <c r="N202" s="343"/>
      <c r="O202" s="343"/>
      <c r="P202" s="343"/>
      <c r="Q202" s="343"/>
      <c r="R202" s="343"/>
      <c r="S202" s="343"/>
      <c r="T202" s="343"/>
      <c r="U202" s="343"/>
    </row>
    <row r="203" spans="1:21" x14ac:dyDescent="0.25">
      <c r="A203" s="343"/>
      <c r="B203" s="343"/>
      <c r="C203" s="343"/>
      <c r="D203" s="343"/>
      <c r="E203" s="343"/>
      <c r="F203" s="343"/>
      <c r="G203" s="343"/>
      <c r="H203" s="343"/>
      <c r="I203" s="343"/>
      <c r="J203" s="343"/>
      <c r="K203" s="343"/>
      <c r="L203" s="343"/>
      <c r="M203" s="343"/>
      <c r="N203" s="343"/>
      <c r="O203" s="343"/>
      <c r="P203" s="343"/>
      <c r="Q203" s="343"/>
      <c r="R203" s="343"/>
      <c r="S203" s="343"/>
      <c r="T203" s="343"/>
      <c r="U203" s="343"/>
    </row>
    <row r="204" spans="1:21" x14ac:dyDescent="0.25">
      <c r="A204" s="343"/>
      <c r="B204" s="343"/>
      <c r="C204" s="343"/>
      <c r="D204" s="343"/>
      <c r="E204" s="343"/>
      <c r="F204" s="343"/>
      <c r="G204" s="343"/>
      <c r="H204" s="343"/>
      <c r="I204" s="343"/>
      <c r="J204" s="343"/>
      <c r="K204" s="343"/>
      <c r="L204" s="343"/>
      <c r="M204" s="343"/>
      <c r="N204" s="343"/>
      <c r="O204" s="343"/>
      <c r="P204" s="343"/>
      <c r="Q204" s="343"/>
      <c r="R204" s="343"/>
      <c r="S204" s="343"/>
      <c r="T204" s="343"/>
      <c r="U204" s="343"/>
    </row>
    <row r="205" spans="1:21" x14ac:dyDescent="0.25">
      <c r="A205" s="343"/>
      <c r="B205" s="343"/>
      <c r="C205" s="343"/>
      <c r="D205" s="343"/>
      <c r="E205" s="343"/>
      <c r="F205" s="343"/>
      <c r="G205" s="343"/>
      <c r="H205" s="343"/>
      <c r="I205" s="343"/>
      <c r="J205" s="343"/>
      <c r="K205" s="343"/>
      <c r="L205" s="343"/>
      <c r="M205" s="343"/>
      <c r="N205" s="343"/>
      <c r="O205" s="343"/>
      <c r="P205" s="343"/>
      <c r="Q205" s="343"/>
      <c r="R205" s="343"/>
      <c r="S205" s="343"/>
      <c r="T205" s="343"/>
      <c r="U205" s="343"/>
    </row>
    <row r="206" spans="1:21" x14ac:dyDescent="0.25">
      <c r="A206" s="343"/>
      <c r="B206" s="343"/>
      <c r="C206" s="343"/>
      <c r="D206" s="343"/>
      <c r="E206" s="343"/>
      <c r="F206" s="343"/>
      <c r="G206" s="343"/>
      <c r="H206" s="343"/>
      <c r="I206" s="343"/>
      <c r="J206" s="343"/>
      <c r="K206" s="343"/>
      <c r="L206" s="343"/>
      <c r="M206" s="343"/>
      <c r="N206" s="343"/>
      <c r="O206" s="343"/>
      <c r="P206" s="343"/>
      <c r="Q206" s="343"/>
      <c r="R206" s="343"/>
      <c r="S206" s="343"/>
      <c r="T206" s="343"/>
      <c r="U206" s="343"/>
    </row>
    <row r="207" spans="1:21" x14ac:dyDescent="0.25">
      <c r="A207" s="343"/>
      <c r="B207" s="343"/>
      <c r="C207" s="343"/>
      <c r="D207" s="343"/>
      <c r="E207" s="343"/>
      <c r="F207" s="343"/>
      <c r="G207" s="343"/>
      <c r="H207" s="343"/>
      <c r="I207" s="343"/>
      <c r="J207" s="343"/>
      <c r="K207" s="343"/>
      <c r="L207" s="343"/>
      <c r="M207" s="343"/>
      <c r="N207" s="343"/>
      <c r="O207" s="343"/>
      <c r="P207" s="343"/>
      <c r="Q207" s="343"/>
      <c r="R207" s="343"/>
      <c r="S207" s="343"/>
      <c r="T207" s="343"/>
      <c r="U207" s="343"/>
    </row>
    <row r="208" spans="1:21" x14ac:dyDescent="0.25">
      <c r="A208" s="343"/>
      <c r="B208" s="343"/>
      <c r="C208" s="343"/>
      <c r="D208" s="343"/>
      <c r="E208" s="343"/>
      <c r="F208" s="343"/>
      <c r="G208" s="343"/>
      <c r="H208" s="343"/>
      <c r="I208" s="343"/>
      <c r="J208" s="343"/>
      <c r="K208" s="343"/>
      <c r="L208" s="343"/>
      <c r="M208" s="343"/>
      <c r="N208" s="343"/>
      <c r="O208" s="343"/>
      <c r="P208" s="343"/>
      <c r="Q208" s="343"/>
      <c r="R208" s="343"/>
      <c r="S208" s="343"/>
      <c r="T208" s="343"/>
      <c r="U208" s="343"/>
    </row>
    <row r="209" spans="1:21" x14ac:dyDescent="0.25">
      <c r="A209" s="343"/>
      <c r="B209" s="343"/>
      <c r="C209" s="343"/>
      <c r="D209" s="343"/>
      <c r="E209" s="343"/>
      <c r="F209" s="343"/>
      <c r="G209" s="343"/>
      <c r="H209" s="343"/>
      <c r="I209" s="343"/>
      <c r="J209" s="343"/>
      <c r="K209" s="343"/>
      <c r="L209" s="343"/>
      <c r="M209" s="343"/>
      <c r="N209" s="343"/>
      <c r="O209" s="343"/>
      <c r="P209" s="343"/>
      <c r="Q209" s="343"/>
      <c r="R209" s="343"/>
      <c r="S209" s="343"/>
      <c r="T209" s="343"/>
      <c r="U209" s="343"/>
    </row>
    <row r="210" spans="1:21" x14ac:dyDescent="0.25">
      <c r="A210" s="343"/>
      <c r="B210" s="343"/>
      <c r="C210" s="343"/>
      <c r="D210" s="343"/>
      <c r="E210" s="343"/>
      <c r="F210" s="343"/>
      <c r="G210" s="343"/>
      <c r="H210" s="343"/>
      <c r="I210" s="343"/>
      <c r="J210" s="343"/>
      <c r="K210" s="343"/>
      <c r="L210" s="343"/>
      <c r="M210" s="343"/>
      <c r="N210" s="343"/>
      <c r="O210" s="343"/>
      <c r="P210" s="343"/>
      <c r="Q210" s="343"/>
      <c r="R210" s="343"/>
      <c r="S210" s="343"/>
      <c r="T210" s="343"/>
      <c r="U210" s="343"/>
    </row>
    <row r="211" spans="1:21" x14ac:dyDescent="0.25">
      <c r="A211" s="343"/>
      <c r="B211" s="343"/>
      <c r="C211" s="343"/>
      <c r="D211" s="343"/>
      <c r="E211" s="343"/>
      <c r="F211" s="343"/>
      <c r="G211" s="343"/>
      <c r="H211" s="343"/>
      <c r="I211" s="343"/>
      <c r="J211" s="343"/>
      <c r="K211" s="343"/>
      <c r="L211" s="343"/>
      <c r="M211" s="343"/>
      <c r="N211" s="343"/>
      <c r="O211" s="343"/>
      <c r="P211" s="343"/>
      <c r="Q211" s="343"/>
      <c r="R211" s="343"/>
      <c r="S211" s="343"/>
      <c r="T211" s="343"/>
      <c r="U211" s="343"/>
    </row>
    <row r="212" spans="1:21" x14ac:dyDescent="0.25">
      <c r="A212" s="343"/>
      <c r="B212" s="343"/>
      <c r="C212" s="343"/>
      <c r="D212" s="343"/>
      <c r="E212" s="343"/>
      <c r="F212" s="343"/>
      <c r="G212" s="343"/>
      <c r="H212" s="343"/>
      <c r="I212" s="343"/>
      <c r="J212" s="343"/>
      <c r="K212" s="343"/>
      <c r="L212" s="343"/>
      <c r="M212" s="343"/>
      <c r="N212" s="343"/>
      <c r="O212" s="343"/>
      <c r="P212" s="343"/>
      <c r="Q212" s="343"/>
      <c r="R212" s="343"/>
      <c r="S212" s="343"/>
      <c r="T212" s="343"/>
      <c r="U212" s="343"/>
    </row>
    <row r="213" spans="1:21" x14ac:dyDescent="0.25">
      <c r="A213" s="343"/>
      <c r="B213" s="343"/>
      <c r="C213" s="343"/>
      <c r="D213" s="343"/>
      <c r="E213" s="343"/>
      <c r="F213" s="343"/>
      <c r="G213" s="343"/>
      <c r="H213" s="343"/>
      <c r="I213" s="343"/>
      <c r="J213" s="343"/>
      <c r="K213" s="343"/>
      <c r="L213" s="343"/>
      <c r="M213" s="343"/>
      <c r="N213" s="343"/>
      <c r="O213" s="343"/>
      <c r="P213" s="343"/>
      <c r="Q213" s="343"/>
      <c r="R213" s="343"/>
      <c r="S213" s="343"/>
      <c r="T213" s="343"/>
      <c r="U213" s="343"/>
    </row>
    <row r="214" spans="1:21" x14ac:dyDescent="0.25">
      <c r="A214" s="343"/>
      <c r="B214" s="343"/>
      <c r="C214" s="343"/>
      <c r="D214" s="343"/>
      <c r="E214" s="343"/>
      <c r="F214" s="343"/>
      <c r="G214" s="343"/>
      <c r="H214" s="343"/>
      <c r="I214" s="343"/>
      <c r="J214" s="343"/>
      <c r="K214" s="343"/>
      <c r="L214" s="343"/>
      <c r="M214" s="343"/>
      <c r="N214" s="343"/>
      <c r="O214" s="343"/>
      <c r="P214" s="343"/>
      <c r="Q214" s="343"/>
      <c r="R214" s="343"/>
      <c r="S214" s="343"/>
      <c r="T214" s="343"/>
      <c r="U214" s="343"/>
    </row>
    <row r="215" spans="1:21" x14ac:dyDescent="0.25">
      <c r="A215" s="343"/>
      <c r="B215" s="343"/>
      <c r="C215" s="343"/>
      <c r="D215" s="343"/>
      <c r="E215" s="343"/>
      <c r="F215" s="343"/>
      <c r="G215" s="343"/>
      <c r="H215" s="343"/>
      <c r="I215" s="343"/>
      <c r="J215" s="343"/>
      <c r="K215" s="343"/>
      <c r="L215" s="343"/>
      <c r="M215" s="343"/>
      <c r="N215" s="343"/>
      <c r="O215" s="343"/>
      <c r="P215" s="343"/>
      <c r="Q215" s="343"/>
      <c r="R215" s="343"/>
      <c r="S215" s="343"/>
      <c r="T215" s="343"/>
      <c r="U215" s="343"/>
    </row>
    <row r="216" spans="1:21" x14ac:dyDescent="0.25">
      <c r="A216" s="343"/>
      <c r="B216" s="343"/>
      <c r="C216" s="343"/>
      <c r="D216" s="343"/>
      <c r="E216" s="343"/>
      <c r="F216" s="343"/>
      <c r="G216" s="343"/>
      <c r="H216" s="343"/>
      <c r="I216" s="343"/>
      <c r="J216" s="343"/>
      <c r="K216" s="343"/>
      <c r="L216" s="343"/>
      <c r="M216" s="343"/>
      <c r="N216" s="343"/>
      <c r="O216" s="343"/>
      <c r="P216" s="343"/>
      <c r="Q216" s="343"/>
      <c r="R216" s="343"/>
      <c r="S216" s="343"/>
      <c r="T216" s="343"/>
      <c r="U216" s="343"/>
    </row>
    <row r="217" spans="1:21" x14ac:dyDescent="0.25">
      <c r="A217" s="343"/>
      <c r="B217" s="343"/>
      <c r="C217" s="343"/>
      <c r="D217" s="343"/>
      <c r="E217" s="343"/>
      <c r="F217" s="343"/>
      <c r="G217" s="343"/>
      <c r="H217" s="343"/>
      <c r="I217" s="343"/>
      <c r="J217" s="343"/>
      <c r="K217" s="343"/>
      <c r="L217" s="343"/>
      <c r="M217" s="343"/>
      <c r="N217" s="343"/>
      <c r="O217" s="343"/>
      <c r="P217" s="343"/>
      <c r="Q217" s="343"/>
      <c r="R217" s="343"/>
      <c r="S217" s="343"/>
      <c r="T217" s="343"/>
      <c r="U217" s="343"/>
    </row>
    <row r="218" spans="1:21" x14ac:dyDescent="0.25">
      <c r="A218" s="343"/>
      <c r="B218" s="343"/>
      <c r="C218" s="343"/>
      <c r="D218" s="343"/>
      <c r="E218" s="343"/>
      <c r="F218" s="343"/>
      <c r="G218" s="343"/>
      <c r="H218" s="343"/>
      <c r="I218" s="343"/>
      <c r="J218" s="343"/>
      <c r="K218" s="343"/>
      <c r="L218" s="343"/>
      <c r="M218" s="343"/>
      <c r="N218" s="343"/>
      <c r="O218" s="343"/>
      <c r="P218" s="343"/>
      <c r="Q218" s="343"/>
      <c r="R218" s="343"/>
      <c r="S218" s="343"/>
      <c r="T218" s="343"/>
      <c r="U218" s="343"/>
    </row>
    <row r="219" spans="1:21" x14ac:dyDescent="0.25">
      <c r="A219" s="343"/>
      <c r="B219" s="343"/>
      <c r="C219" s="343"/>
      <c r="D219" s="343"/>
      <c r="E219" s="343"/>
      <c r="F219" s="343"/>
      <c r="G219" s="343"/>
      <c r="H219" s="343"/>
      <c r="I219" s="343"/>
      <c r="J219" s="343"/>
      <c r="K219" s="343"/>
      <c r="L219" s="343"/>
      <c r="M219" s="343"/>
      <c r="N219" s="343"/>
      <c r="O219" s="343"/>
      <c r="P219" s="343"/>
      <c r="Q219" s="343"/>
      <c r="R219" s="343"/>
      <c r="S219" s="343"/>
      <c r="T219" s="343"/>
      <c r="U219" s="343"/>
    </row>
    <row r="220" spans="1:21" x14ac:dyDescent="0.25">
      <c r="A220" s="343"/>
      <c r="B220" s="343"/>
      <c r="C220" s="343"/>
      <c r="D220" s="343"/>
      <c r="E220" s="343"/>
      <c r="F220" s="343"/>
      <c r="G220" s="343"/>
      <c r="H220" s="343"/>
      <c r="I220" s="343"/>
      <c r="J220" s="343"/>
      <c r="K220" s="343"/>
      <c r="L220" s="343"/>
      <c r="M220" s="343"/>
      <c r="N220" s="343"/>
      <c r="O220" s="343"/>
      <c r="P220" s="343"/>
      <c r="Q220" s="343"/>
      <c r="R220" s="343"/>
      <c r="S220" s="343"/>
      <c r="T220" s="343"/>
      <c r="U220" s="343"/>
    </row>
    <row r="221" spans="1:21" x14ac:dyDescent="0.25">
      <c r="A221" s="343"/>
      <c r="B221" s="343"/>
      <c r="C221" s="343"/>
      <c r="D221" s="343"/>
      <c r="E221" s="343"/>
      <c r="F221" s="343"/>
      <c r="G221" s="343"/>
      <c r="H221" s="343"/>
      <c r="I221" s="343"/>
      <c r="J221" s="343"/>
      <c r="K221" s="343"/>
      <c r="L221" s="343"/>
      <c r="M221" s="343"/>
      <c r="N221" s="343"/>
      <c r="O221" s="343"/>
      <c r="P221" s="343"/>
      <c r="Q221" s="343"/>
      <c r="R221" s="343"/>
      <c r="S221" s="343"/>
      <c r="T221" s="343"/>
      <c r="U221" s="343"/>
    </row>
    <row r="222" spans="1:21" x14ac:dyDescent="0.25">
      <c r="A222" s="343"/>
      <c r="B222" s="343"/>
      <c r="C222" s="343"/>
      <c r="D222" s="343"/>
      <c r="E222" s="343"/>
      <c r="F222" s="343"/>
      <c r="G222" s="343"/>
      <c r="H222" s="343"/>
      <c r="I222" s="343"/>
      <c r="J222" s="343"/>
      <c r="K222" s="343"/>
      <c r="L222" s="343"/>
      <c r="M222" s="343"/>
      <c r="N222" s="343"/>
      <c r="O222" s="343"/>
      <c r="P222" s="343"/>
      <c r="Q222" s="343"/>
      <c r="R222" s="343"/>
      <c r="S222" s="343"/>
      <c r="T222" s="343"/>
      <c r="U222" s="343"/>
    </row>
    <row r="223" spans="1:21" x14ac:dyDescent="0.25">
      <c r="A223" s="343"/>
      <c r="B223" s="343"/>
      <c r="C223" s="343"/>
      <c r="D223" s="343"/>
      <c r="E223" s="343"/>
      <c r="F223" s="343"/>
      <c r="G223" s="343"/>
      <c r="H223" s="343"/>
      <c r="I223" s="343"/>
      <c r="J223" s="343"/>
      <c r="K223" s="343"/>
      <c r="L223" s="343"/>
      <c r="M223" s="343"/>
      <c r="N223" s="343"/>
      <c r="O223" s="343"/>
      <c r="P223" s="343"/>
      <c r="Q223" s="343"/>
      <c r="R223" s="343"/>
      <c r="S223" s="343"/>
      <c r="T223" s="343"/>
      <c r="U223" s="343"/>
    </row>
    <row r="224" spans="1:21" x14ac:dyDescent="0.25">
      <c r="A224" s="343"/>
      <c r="B224" s="343"/>
      <c r="C224" s="343"/>
      <c r="D224" s="343"/>
      <c r="E224" s="343"/>
      <c r="F224" s="343"/>
      <c r="G224" s="343"/>
      <c r="H224" s="343"/>
      <c r="I224" s="343"/>
      <c r="J224" s="343"/>
      <c r="K224" s="343"/>
      <c r="L224" s="343"/>
      <c r="M224" s="343"/>
      <c r="N224" s="343"/>
      <c r="O224" s="343"/>
      <c r="P224" s="343"/>
      <c r="Q224" s="343"/>
      <c r="R224" s="343"/>
      <c r="S224" s="343"/>
      <c r="T224" s="343"/>
      <c r="U224" s="343"/>
    </row>
    <row r="225" spans="1:21" x14ac:dyDescent="0.25">
      <c r="A225" s="343"/>
      <c r="B225" s="343"/>
      <c r="C225" s="343"/>
      <c r="D225" s="343"/>
      <c r="E225" s="343"/>
      <c r="F225" s="343"/>
      <c r="G225" s="343"/>
      <c r="H225" s="343"/>
      <c r="I225" s="343"/>
      <c r="J225" s="343"/>
      <c r="K225" s="343"/>
      <c r="L225" s="343"/>
      <c r="M225" s="343"/>
      <c r="N225" s="343"/>
      <c r="O225" s="343"/>
      <c r="P225" s="343"/>
      <c r="Q225" s="343"/>
      <c r="R225" s="343"/>
      <c r="S225" s="343"/>
      <c r="T225" s="343"/>
      <c r="U225" s="343"/>
    </row>
    <row r="226" spans="1:21" x14ac:dyDescent="0.25">
      <c r="A226" s="343"/>
      <c r="B226" s="343"/>
      <c r="C226" s="343"/>
      <c r="D226" s="343"/>
      <c r="E226" s="343"/>
      <c r="F226" s="343"/>
      <c r="G226" s="343"/>
      <c r="H226" s="343"/>
      <c r="I226" s="343"/>
      <c r="J226" s="343"/>
      <c r="K226" s="343"/>
      <c r="L226" s="343"/>
      <c r="M226" s="343"/>
      <c r="N226" s="343"/>
      <c r="O226" s="343"/>
      <c r="P226" s="343"/>
      <c r="Q226" s="343"/>
      <c r="R226" s="343"/>
      <c r="S226" s="343"/>
      <c r="T226" s="343"/>
      <c r="U226" s="343"/>
    </row>
    <row r="227" spans="1:21" x14ac:dyDescent="0.25">
      <c r="A227" s="343"/>
      <c r="B227" s="343"/>
      <c r="C227" s="343"/>
      <c r="D227" s="343"/>
      <c r="E227" s="343"/>
      <c r="F227" s="343"/>
      <c r="G227" s="343"/>
      <c r="H227" s="343"/>
      <c r="I227" s="343"/>
      <c r="J227" s="343"/>
      <c r="K227" s="343"/>
      <c r="L227" s="343"/>
      <c r="M227" s="343"/>
      <c r="N227" s="343"/>
      <c r="O227" s="343"/>
      <c r="P227" s="343"/>
      <c r="Q227" s="343"/>
      <c r="R227" s="343"/>
      <c r="S227" s="343"/>
      <c r="T227" s="343"/>
      <c r="U227" s="343"/>
    </row>
    <row r="228" spans="1:21" x14ac:dyDescent="0.25">
      <c r="A228" s="343"/>
      <c r="B228" s="343"/>
      <c r="C228" s="343"/>
      <c r="D228" s="343"/>
      <c r="E228" s="343"/>
      <c r="F228" s="343"/>
      <c r="G228" s="343"/>
      <c r="H228" s="343"/>
      <c r="I228" s="343"/>
      <c r="J228" s="343"/>
      <c r="K228" s="343"/>
      <c r="L228" s="343"/>
      <c r="M228" s="343"/>
      <c r="N228" s="343"/>
      <c r="O228" s="343"/>
      <c r="P228" s="343"/>
      <c r="Q228" s="343"/>
      <c r="R228" s="343"/>
      <c r="S228" s="343"/>
      <c r="T228" s="343"/>
      <c r="U228" s="343"/>
    </row>
    <row r="229" spans="1:21" x14ac:dyDescent="0.25">
      <c r="A229" s="343"/>
      <c r="B229" s="343"/>
      <c r="C229" s="343"/>
      <c r="D229" s="343"/>
      <c r="E229" s="343"/>
      <c r="F229" s="343"/>
      <c r="G229" s="343"/>
      <c r="H229" s="343"/>
      <c r="I229" s="343"/>
      <c r="J229" s="343"/>
      <c r="K229" s="343"/>
      <c r="L229" s="343"/>
      <c r="M229" s="343"/>
      <c r="N229" s="343"/>
      <c r="O229" s="343"/>
      <c r="P229" s="343"/>
      <c r="Q229" s="343"/>
      <c r="R229" s="343"/>
      <c r="S229" s="343"/>
      <c r="T229" s="343"/>
      <c r="U229" s="343"/>
    </row>
    <row r="230" spans="1:21" x14ac:dyDescent="0.25">
      <c r="A230" s="343"/>
      <c r="B230" s="343"/>
      <c r="C230" s="343"/>
      <c r="D230" s="343"/>
      <c r="E230" s="343"/>
      <c r="F230" s="343"/>
      <c r="G230" s="343"/>
      <c r="H230" s="343"/>
      <c r="I230" s="343"/>
      <c r="J230" s="343"/>
      <c r="K230" s="343"/>
      <c r="L230" s="343"/>
      <c r="M230" s="343"/>
      <c r="N230" s="343"/>
      <c r="O230" s="343"/>
      <c r="P230" s="343"/>
      <c r="Q230" s="343"/>
      <c r="R230" s="343"/>
      <c r="S230" s="343"/>
      <c r="T230" s="343"/>
      <c r="U230" s="343"/>
    </row>
    <row r="231" spans="1:21" x14ac:dyDescent="0.25">
      <c r="A231" s="343"/>
      <c r="B231" s="343"/>
      <c r="C231" s="343"/>
      <c r="D231" s="343"/>
      <c r="E231" s="343"/>
      <c r="F231" s="343"/>
      <c r="G231" s="343"/>
      <c r="H231" s="343"/>
      <c r="I231" s="343"/>
      <c r="J231" s="343"/>
      <c r="K231" s="343"/>
      <c r="L231" s="343"/>
      <c r="M231" s="343"/>
      <c r="N231" s="343"/>
      <c r="O231" s="343"/>
      <c r="P231" s="343"/>
      <c r="Q231" s="343"/>
      <c r="R231" s="343"/>
      <c r="S231" s="343"/>
      <c r="T231" s="343"/>
      <c r="U231" s="343"/>
    </row>
    <row r="232" spans="1:21" x14ac:dyDescent="0.25">
      <c r="A232" s="343"/>
      <c r="B232" s="343"/>
      <c r="C232" s="343"/>
      <c r="D232" s="343"/>
      <c r="E232" s="343"/>
      <c r="F232" s="343"/>
      <c r="G232" s="343"/>
      <c r="H232" s="343"/>
      <c r="I232" s="343"/>
      <c r="J232" s="343"/>
      <c r="K232" s="343"/>
      <c r="L232" s="343"/>
      <c r="M232" s="343"/>
      <c r="N232" s="343"/>
      <c r="O232" s="343"/>
      <c r="P232" s="343"/>
      <c r="Q232" s="343"/>
      <c r="R232" s="343"/>
      <c r="S232" s="343"/>
      <c r="T232" s="343"/>
      <c r="U232" s="343"/>
    </row>
    <row r="233" spans="1:21" x14ac:dyDescent="0.25">
      <c r="A233" s="343"/>
      <c r="B233" s="343"/>
      <c r="C233" s="343"/>
      <c r="D233" s="343"/>
      <c r="E233" s="343"/>
      <c r="F233" s="343"/>
      <c r="G233" s="343"/>
      <c r="H233" s="343"/>
      <c r="I233" s="343"/>
      <c r="J233" s="343"/>
      <c r="K233" s="343"/>
      <c r="L233" s="343"/>
      <c r="M233" s="343"/>
      <c r="N233" s="343"/>
      <c r="O233" s="343"/>
      <c r="P233" s="343"/>
      <c r="Q233" s="343"/>
      <c r="R233" s="343"/>
      <c r="S233" s="343"/>
      <c r="T233" s="343"/>
      <c r="U233" s="343"/>
    </row>
    <row r="234" spans="1:21" x14ac:dyDescent="0.25">
      <c r="A234" s="343"/>
      <c r="B234" s="343"/>
      <c r="C234" s="343"/>
      <c r="D234" s="343"/>
      <c r="E234" s="343"/>
      <c r="F234" s="343"/>
      <c r="G234" s="343"/>
      <c r="H234" s="343"/>
      <c r="I234" s="343"/>
      <c r="J234" s="343"/>
      <c r="K234" s="343"/>
      <c r="L234" s="343"/>
      <c r="M234" s="343"/>
      <c r="N234" s="343"/>
      <c r="O234" s="343"/>
      <c r="P234" s="343"/>
      <c r="Q234" s="343"/>
      <c r="R234" s="343"/>
      <c r="S234" s="343"/>
      <c r="T234" s="343"/>
      <c r="U234" s="343"/>
    </row>
    <row r="235" spans="1:21" x14ac:dyDescent="0.25">
      <c r="A235" s="343"/>
      <c r="B235" s="343"/>
      <c r="C235" s="343"/>
      <c r="D235" s="343"/>
      <c r="E235" s="343"/>
      <c r="F235" s="343"/>
      <c r="G235" s="343"/>
      <c r="H235" s="343"/>
      <c r="I235" s="343"/>
      <c r="J235" s="343"/>
      <c r="K235" s="343"/>
      <c r="L235" s="343"/>
      <c r="M235" s="343"/>
      <c r="N235" s="343"/>
      <c r="O235" s="343"/>
      <c r="P235" s="343"/>
      <c r="Q235" s="343"/>
      <c r="R235" s="343"/>
      <c r="S235" s="343"/>
      <c r="T235" s="343"/>
      <c r="U235" s="343"/>
    </row>
    <row r="236" spans="1:21" x14ac:dyDescent="0.25">
      <c r="A236" s="343"/>
      <c r="B236" s="343"/>
      <c r="C236" s="343"/>
      <c r="D236" s="343"/>
      <c r="E236" s="343"/>
      <c r="F236" s="343"/>
      <c r="G236" s="343"/>
      <c r="H236" s="343"/>
      <c r="I236" s="343"/>
      <c r="J236" s="343"/>
      <c r="K236" s="343"/>
      <c r="L236" s="343"/>
      <c r="M236" s="343"/>
      <c r="N236" s="343"/>
      <c r="O236" s="343"/>
      <c r="P236" s="343"/>
      <c r="Q236" s="343"/>
      <c r="R236" s="343"/>
      <c r="S236" s="343"/>
      <c r="T236" s="343"/>
      <c r="U236" s="343"/>
    </row>
    <row r="237" spans="1:21" x14ac:dyDescent="0.25">
      <c r="A237" s="343"/>
      <c r="B237" s="343"/>
      <c r="C237" s="343"/>
      <c r="D237" s="343"/>
      <c r="E237" s="343"/>
      <c r="F237" s="343"/>
      <c r="G237" s="343"/>
      <c r="H237" s="343"/>
      <c r="I237" s="343"/>
      <c r="J237" s="343"/>
      <c r="K237" s="343"/>
      <c r="L237" s="343"/>
      <c r="M237" s="343"/>
      <c r="N237" s="343"/>
      <c r="O237" s="343"/>
      <c r="P237" s="343"/>
      <c r="Q237" s="343"/>
      <c r="R237" s="343"/>
      <c r="S237" s="343"/>
      <c r="T237" s="343"/>
      <c r="U237" s="343"/>
    </row>
    <row r="238" spans="1:21" x14ac:dyDescent="0.25">
      <c r="A238" s="343"/>
      <c r="B238" s="343"/>
      <c r="C238" s="343"/>
      <c r="D238" s="343"/>
      <c r="E238" s="343"/>
      <c r="F238" s="343"/>
      <c r="G238" s="343"/>
      <c r="H238" s="343"/>
      <c r="I238" s="343"/>
      <c r="J238" s="343"/>
      <c r="K238" s="343"/>
      <c r="L238" s="343"/>
      <c r="M238" s="343"/>
      <c r="N238" s="343"/>
      <c r="O238" s="343"/>
      <c r="P238" s="343"/>
      <c r="Q238" s="343"/>
      <c r="R238" s="343"/>
      <c r="S238" s="343"/>
      <c r="T238" s="343"/>
      <c r="U238" s="343"/>
    </row>
    <row r="239" spans="1:21" x14ac:dyDescent="0.25">
      <c r="A239" s="343"/>
      <c r="B239" s="343"/>
      <c r="C239" s="343"/>
      <c r="D239" s="343"/>
      <c r="E239" s="343"/>
      <c r="F239" s="343"/>
      <c r="G239" s="343"/>
      <c r="H239" s="343"/>
      <c r="I239" s="343"/>
      <c r="J239" s="343"/>
      <c r="K239" s="343"/>
      <c r="L239" s="343"/>
      <c r="M239" s="343"/>
      <c r="N239" s="343"/>
      <c r="O239" s="343"/>
      <c r="P239" s="343"/>
      <c r="Q239" s="343"/>
      <c r="R239" s="343"/>
      <c r="S239" s="343"/>
      <c r="T239" s="343"/>
      <c r="U239" s="343"/>
    </row>
    <row r="240" spans="1:21" x14ac:dyDescent="0.25">
      <c r="A240" s="343"/>
      <c r="B240" s="343"/>
      <c r="C240" s="343"/>
      <c r="D240" s="343"/>
      <c r="E240" s="343"/>
      <c r="F240" s="343"/>
      <c r="G240" s="343"/>
      <c r="H240" s="343"/>
      <c r="I240" s="343"/>
      <c r="J240" s="343"/>
      <c r="K240" s="343"/>
      <c r="L240" s="343"/>
      <c r="M240" s="343"/>
      <c r="N240" s="343"/>
      <c r="O240" s="343"/>
      <c r="P240" s="343"/>
      <c r="Q240" s="343"/>
      <c r="R240" s="343"/>
      <c r="S240" s="343"/>
      <c r="T240" s="343"/>
      <c r="U240" s="343"/>
    </row>
    <row r="241" spans="1:21" x14ac:dyDescent="0.25">
      <c r="A241" s="343"/>
      <c r="B241" s="343"/>
      <c r="C241" s="343"/>
      <c r="D241" s="343"/>
      <c r="E241" s="343"/>
      <c r="F241" s="343"/>
      <c r="G241" s="343"/>
      <c r="H241" s="343"/>
      <c r="I241" s="343"/>
      <c r="J241" s="343"/>
      <c r="K241" s="343"/>
      <c r="L241" s="343"/>
      <c r="M241" s="343"/>
      <c r="N241" s="343"/>
      <c r="O241" s="343"/>
      <c r="P241" s="343"/>
      <c r="Q241" s="343"/>
      <c r="R241" s="343"/>
      <c r="S241" s="343"/>
      <c r="T241" s="343"/>
      <c r="U241" s="343"/>
    </row>
    <row r="242" spans="1:21" x14ac:dyDescent="0.25">
      <c r="A242" s="343"/>
      <c r="B242" s="343"/>
      <c r="C242" s="343"/>
      <c r="D242" s="343"/>
      <c r="E242" s="343"/>
      <c r="F242" s="343"/>
      <c r="G242" s="343"/>
      <c r="H242" s="343"/>
      <c r="I242" s="343"/>
      <c r="J242" s="343"/>
      <c r="K242" s="343"/>
      <c r="L242" s="343"/>
      <c r="M242" s="343"/>
      <c r="N242" s="343"/>
      <c r="O242" s="343"/>
      <c r="P242" s="343"/>
      <c r="Q242" s="343"/>
      <c r="R242" s="343"/>
      <c r="S242" s="343"/>
      <c r="T242" s="343"/>
      <c r="U242" s="343"/>
    </row>
    <row r="243" spans="1:21" x14ac:dyDescent="0.25">
      <c r="A243" s="343"/>
      <c r="B243" s="343"/>
      <c r="C243" s="343"/>
      <c r="D243" s="343"/>
      <c r="E243" s="343"/>
      <c r="F243" s="343"/>
      <c r="G243" s="343"/>
      <c r="H243" s="343"/>
      <c r="I243" s="343"/>
      <c r="J243" s="343"/>
      <c r="K243" s="343"/>
      <c r="L243" s="343"/>
      <c r="M243" s="343"/>
      <c r="N243" s="343"/>
      <c r="O243" s="343"/>
      <c r="P243" s="343"/>
      <c r="Q243" s="343"/>
      <c r="R243" s="343"/>
      <c r="S243" s="343"/>
      <c r="T243" s="343"/>
      <c r="U243" s="343"/>
    </row>
    <row r="244" spans="1:21" x14ac:dyDescent="0.25">
      <c r="A244" s="343"/>
      <c r="B244" s="343"/>
      <c r="C244" s="343"/>
      <c r="D244" s="343"/>
      <c r="E244" s="343"/>
      <c r="F244" s="343"/>
      <c r="G244" s="343"/>
      <c r="H244" s="343"/>
      <c r="I244" s="343"/>
      <c r="J244" s="343"/>
      <c r="K244" s="343"/>
      <c r="L244" s="343"/>
      <c r="M244" s="343"/>
      <c r="N244" s="343"/>
      <c r="O244" s="343"/>
      <c r="P244" s="343"/>
      <c r="Q244" s="343"/>
      <c r="R244" s="343"/>
      <c r="S244" s="343"/>
      <c r="T244" s="343"/>
      <c r="U244" s="343"/>
    </row>
    <row r="245" spans="1:21" x14ac:dyDescent="0.25">
      <c r="A245" s="343"/>
      <c r="B245" s="343"/>
      <c r="C245" s="343"/>
      <c r="D245" s="343"/>
      <c r="E245" s="343"/>
      <c r="F245" s="343"/>
      <c r="G245" s="343"/>
      <c r="H245" s="343"/>
      <c r="I245" s="343"/>
      <c r="J245" s="343"/>
      <c r="K245" s="343"/>
      <c r="L245" s="343"/>
      <c r="M245" s="343"/>
      <c r="N245" s="343"/>
      <c r="O245" s="343"/>
      <c r="P245" s="343"/>
      <c r="Q245" s="343"/>
      <c r="R245" s="343"/>
      <c r="S245" s="343"/>
      <c r="T245" s="343"/>
      <c r="U245" s="343"/>
    </row>
    <row r="246" spans="1:21" x14ac:dyDescent="0.25">
      <c r="A246" s="343"/>
      <c r="B246" s="343"/>
      <c r="C246" s="343"/>
      <c r="D246" s="343"/>
      <c r="E246" s="343"/>
      <c r="F246" s="343"/>
      <c r="G246" s="343"/>
      <c r="H246" s="343"/>
      <c r="I246" s="343"/>
      <c r="J246" s="343"/>
      <c r="K246" s="343"/>
      <c r="L246" s="343"/>
      <c r="M246" s="343"/>
      <c r="N246" s="343"/>
      <c r="O246" s="343"/>
      <c r="P246" s="343"/>
      <c r="Q246" s="343"/>
      <c r="R246" s="343"/>
      <c r="S246" s="343"/>
      <c r="T246" s="343"/>
      <c r="U246" s="343"/>
    </row>
    <row r="247" spans="1:21" x14ac:dyDescent="0.25">
      <c r="A247" s="343"/>
      <c r="B247" s="343"/>
      <c r="C247" s="343"/>
      <c r="D247" s="343"/>
      <c r="E247" s="343"/>
      <c r="F247" s="343"/>
      <c r="G247" s="343"/>
      <c r="H247" s="343"/>
      <c r="I247" s="343"/>
      <c r="J247" s="343"/>
      <c r="K247" s="343"/>
      <c r="L247" s="343"/>
      <c r="M247" s="343"/>
      <c r="N247" s="343"/>
      <c r="O247" s="343"/>
      <c r="P247" s="343"/>
      <c r="Q247" s="343"/>
      <c r="R247" s="343"/>
      <c r="S247" s="343"/>
      <c r="T247" s="343"/>
      <c r="U247" s="343"/>
    </row>
    <row r="248" spans="1:21" x14ac:dyDescent="0.25">
      <c r="A248" s="343"/>
      <c r="B248" s="343"/>
      <c r="C248" s="343"/>
      <c r="D248" s="343"/>
      <c r="E248" s="343"/>
      <c r="F248" s="343"/>
      <c r="G248" s="343"/>
      <c r="H248" s="343"/>
      <c r="I248" s="343"/>
      <c r="J248" s="343"/>
      <c r="K248" s="343"/>
      <c r="L248" s="343"/>
      <c r="M248" s="343"/>
      <c r="N248" s="343"/>
      <c r="O248" s="343"/>
      <c r="P248" s="343"/>
      <c r="Q248" s="343"/>
      <c r="R248" s="343"/>
      <c r="S248" s="343"/>
      <c r="T248" s="343"/>
      <c r="U248" s="343"/>
    </row>
    <row r="249" spans="1:21" x14ac:dyDescent="0.25">
      <c r="A249" s="343"/>
      <c r="B249" s="343"/>
      <c r="C249" s="343"/>
      <c r="D249" s="343"/>
      <c r="E249" s="343"/>
      <c r="F249" s="343"/>
      <c r="G249" s="343"/>
      <c r="H249" s="343"/>
      <c r="I249" s="343"/>
      <c r="J249" s="343"/>
      <c r="K249" s="343"/>
      <c r="L249" s="343"/>
      <c r="M249" s="343"/>
      <c r="N249" s="343"/>
      <c r="O249" s="343"/>
      <c r="P249" s="343"/>
      <c r="Q249" s="343"/>
      <c r="R249" s="343"/>
      <c r="S249" s="343"/>
      <c r="T249" s="343"/>
      <c r="U249" s="343"/>
    </row>
    <row r="250" spans="1:21" x14ac:dyDescent="0.25">
      <c r="A250" s="343"/>
      <c r="B250" s="343"/>
      <c r="C250" s="343"/>
      <c r="D250" s="343"/>
      <c r="E250" s="343"/>
      <c r="F250" s="343"/>
      <c r="G250" s="343"/>
      <c r="H250" s="343"/>
      <c r="I250" s="343"/>
      <c r="J250" s="343"/>
      <c r="K250" s="343"/>
      <c r="L250" s="343"/>
      <c r="M250" s="343"/>
      <c r="N250" s="343"/>
      <c r="O250" s="343"/>
      <c r="P250" s="343"/>
      <c r="Q250" s="343"/>
      <c r="R250" s="343"/>
      <c r="S250" s="343"/>
      <c r="T250" s="343"/>
      <c r="U250" s="343"/>
    </row>
    <row r="251" spans="1:21" x14ac:dyDescent="0.25">
      <c r="A251" s="343"/>
      <c r="B251" s="343"/>
      <c r="C251" s="343"/>
      <c r="D251" s="343"/>
      <c r="E251" s="343"/>
      <c r="F251" s="343"/>
      <c r="G251" s="343"/>
      <c r="H251" s="343"/>
      <c r="I251" s="343"/>
      <c r="J251" s="343"/>
      <c r="K251" s="343"/>
      <c r="L251" s="343"/>
      <c r="M251" s="343"/>
      <c r="N251" s="343"/>
      <c r="O251" s="343"/>
      <c r="P251" s="343"/>
      <c r="Q251" s="343"/>
      <c r="R251" s="343"/>
      <c r="S251" s="343"/>
      <c r="T251" s="343"/>
      <c r="U251" s="343"/>
    </row>
    <row r="252" spans="1:21" x14ac:dyDescent="0.25">
      <c r="A252" s="343"/>
      <c r="B252" s="343"/>
      <c r="C252" s="343"/>
      <c r="D252" s="343"/>
      <c r="E252" s="343"/>
      <c r="F252" s="343"/>
      <c r="G252" s="343"/>
      <c r="H252" s="343"/>
      <c r="I252" s="343"/>
      <c r="J252" s="343"/>
      <c r="K252" s="343"/>
      <c r="L252" s="343"/>
      <c r="M252" s="343"/>
      <c r="N252" s="343"/>
      <c r="O252" s="343"/>
      <c r="P252" s="343"/>
      <c r="Q252" s="343"/>
      <c r="R252" s="343"/>
      <c r="S252" s="343"/>
      <c r="T252" s="343"/>
      <c r="U252" s="343"/>
    </row>
    <row r="253" spans="1:21" x14ac:dyDescent="0.25">
      <c r="A253" s="343"/>
      <c r="B253" s="343"/>
      <c r="C253" s="343"/>
      <c r="D253" s="343"/>
      <c r="E253" s="343"/>
      <c r="F253" s="343"/>
      <c r="G253" s="343"/>
      <c r="H253" s="343"/>
      <c r="I253" s="343"/>
      <c r="J253" s="343"/>
      <c r="K253" s="343"/>
      <c r="L253" s="343"/>
      <c r="M253" s="343"/>
      <c r="N253" s="343"/>
      <c r="O253" s="343"/>
      <c r="P253" s="343"/>
      <c r="Q253" s="343"/>
      <c r="R253" s="343"/>
      <c r="S253" s="343"/>
      <c r="T253" s="343"/>
      <c r="U253" s="343"/>
    </row>
    <row r="254" spans="1:21" x14ac:dyDescent="0.25">
      <c r="A254" s="343"/>
      <c r="B254" s="343"/>
      <c r="C254" s="343"/>
      <c r="D254" s="343"/>
      <c r="E254" s="343"/>
      <c r="F254" s="343"/>
      <c r="G254" s="343"/>
      <c r="H254" s="343"/>
      <c r="I254" s="343"/>
      <c r="J254" s="343"/>
      <c r="K254" s="343"/>
      <c r="L254" s="343"/>
      <c r="M254" s="343"/>
      <c r="N254" s="343"/>
      <c r="O254" s="343"/>
      <c r="P254" s="343"/>
      <c r="Q254" s="343"/>
      <c r="R254" s="343"/>
      <c r="S254" s="343"/>
      <c r="T254" s="343"/>
      <c r="U254" s="343"/>
    </row>
    <row r="255" spans="1:21" x14ac:dyDescent="0.25">
      <c r="A255" s="343"/>
      <c r="B255" s="343"/>
      <c r="C255" s="343"/>
      <c r="D255" s="343"/>
      <c r="E255" s="343"/>
      <c r="F255" s="343"/>
      <c r="G255" s="343"/>
      <c r="H255" s="343"/>
      <c r="I255" s="343"/>
      <c r="J255" s="343"/>
      <c r="K255" s="343"/>
      <c r="L255" s="343"/>
      <c r="M255" s="343"/>
      <c r="N255" s="343"/>
      <c r="O255" s="343"/>
      <c r="P255" s="343"/>
      <c r="Q255" s="343"/>
      <c r="R255" s="343"/>
      <c r="S255" s="343"/>
      <c r="T255" s="343"/>
      <c r="U255" s="343"/>
    </row>
    <row r="256" spans="1:21" x14ac:dyDescent="0.25">
      <c r="A256" s="343"/>
      <c r="B256" s="343"/>
      <c r="C256" s="343"/>
      <c r="D256" s="343"/>
      <c r="E256" s="343"/>
      <c r="F256" s="343"/>
      <c r="G256" s="343"/>
      <c r="H256" s="343"/>
      <c r="I256" s="343"/>
      <c r="J256" s="343"/>
      <c r="K256" s="343"/>
      <c r="L256" s="343"/>
      <c r="M256" s="343"/>
      <c r="N256" s="343"/>
      <c r="O256" s="343"/>
      <c r="P256" s="343"/>
      <c r="Q256" s="343"/>
      <c r="R256" s="343"/>
      <c r="S256" s="343"/>
      <c r="T256" s="343"/>
      <c r="U256" s="343"/>
    </row>
    <row r="257" spans="1:21" x14ac:dyDescent="0.25">
      <c r="A257" s="343"/>
      <c r="B257" s="343"/>
      <c r="C257" s="343"/>
      <c r="D257" s="343"/>
      <c r="E257" s="343"/>
      <c r="F257" s="343"/>
      <c r="G257" s="343"/>
      <c r="H257" s="343"/>
      <c r="I257" s="343"/>
      <c r="J257" s="343"/>
      <c r="K257" s="343"/>
      <c r="L257" s="343"/>
      <c r="M257" s="343"/>
      <c r="N257" s="343"/>
      <c r="O257" s="343"/>
      <c r="P257" s="343"/>
      <c r="Q257" s="343"/>
      <c r="R257" s="343"/>
      <c r="S257" s="343"/>
      <c r="T257" s="343"/>
      <c r="U257" s="343"/>
    </row>
    <row r="258" spans="1:21" x14ac:dyDescent="0.25">
      <c r="A258" s="343"/>
      <c r="B258" s="343"/>
      <c r="C258" s="343"/>
      <c r="D258" s="343"/>
      <c r="E258" s="343"/>
      <c r="F258" s="343"/>
      <c r="G258" s="343"/>
      <c r="H258" s="343"/>
      <c r="I258" s="343"/>
      <c r="J258" s="343"/>
      <c r="K258" s="343"/>
      <c r="L258" s="343"/>
      <c r="M258" s="343"/>
      <c r="N258" s="343"/>
      <c r="O258" s="343"/>
      <c r="P258" s="343"/>
      <c r="Q258" s="343"/>
      <c r="R258" s="343"/>
      <c r="S258" s="343"/>
      <c r="T258" s="343"/>
      <c r="U258" s="343"/>
    </row>
    <row r="259" spans="1:21" x14ac:dyDescent="0.25">
      <c r="A259" s="343"/>
      <c r="B259" s="343"/>
      <c r="C259" s="343"/>
      <c r="D259" s="343"/>
      <c r="E259" s="343"/>
      <c r="F259" s="343"/>
      <c r="G259" s="343"/>
      <c r="H259" s="343"/>
      <c r="I259" s="343"/>
      <c r="J259" s="343"/>
      <c r="K259" s="343"/>
      <c r="L259" s="343"/>
      <c r="M259" s="343"/>
      <c r="N259" s="343"/>
      <c r="O259" s="343"/>
      <c r="P259" s="343"/>
      <c r="Q259" s="343"/>
      <c r="R259" s="343"/>
      <c r="S259" s="343"/>
      <c r="T259" s="343"/>
      <c r="U259" s="343"/>
    </row>
    <row r="260" spans="1:21" x14ac:dyDescent="0.25">
      <c r="A260" s="343"/>
      <c r="B260" s="343"/>
      <c r="C260" s="343"/>
      <c r="D260" s="343"/>
      <c r="E260" s="343"/>
      <c r="F260" s="343"/>
      <c r="G260" s="343"/>
      <c r="H260" s="343"/>
      <c r="I260" s="343"/>
      <c r="J260" s="343"/>
      <c r="K260" s="343"/>
      <c r="L260" s="343"/>
      <c r="M260" s="343"/>
      <c r="N260" s="343"/>
      <c r="O260" s="343"/>
      <c r="P260" s="343"/>
      <c r="Q260" s="343"/>
      <c r="R260" s="343"/>
      <c r="S260" s="343"/>
      <c r="T260" s="343"/>
      <c r="U260" s="343"/>
    </row>
    <row r="261" spans="1:21" x14ac:dyDescent="0.25">
      <c r="A261" s="343"/>
      <c r="B261" s="343"/>
      <c r="C261" s="343"/>
      <c r="D261" s="343"/>
      <c r="E261" s="343"/>
      <c r="F261" s="343"/>
      <c r="G261" s="343"/>
      <c r="H261" s="343"/>
      <c r="I261" s="343"/>
      <c r="J261" s="343"/>
      <c r="K261" s="343"/>
      <c r="L261" s="343"/>
      <c r="M261" s="343"/>
      <c r="N261" s="343"/>
      <c r="O261" s="343"/>
      <c r="P261" s="343"/>
      <c r="Q261" s="343"/>
      <c r="R261" s="343"/>
      <c r="S261" s="343"/>
      <c r="T261" s="343"/>
      <c r="U261" s="343"/>
    </row>
    <row r="262" spans="1:21" x14ac:dyDescent="0.25">
      <c r="A262" s="343"/>
      <c r="B262" s="343"/>
      <c r="C262" s="343"/>
      <c r="D262" s="343"/>
      <c r="E262" s="343"/>
      <c r="F262" s="343"/>
      <c r="G262" s="343"/>
      <c r="H262" s="343"/>
      <c r="I262" s="343"/>
      <c r="J262" s="343"/>
      <c r="K262" s="343"/>
      <c r="L262" s="343"/>
      <c r="M262" s="343"/>
      <c r="N262" s="343"/>
      <c r="O262" s="343"/>
      <c r="P262" s="343"/>
      <c r="Q262" s="343"/>
      <c r="R262" s="343"/>
      <c r="S262" s="343"/>
      <c r="T262" s="343"/>
      <c r="U262" s="343"/>
    </row>
    <row r="263" spans="1:21" x14ac:dyDescent="0.25">
      <c r="A263" s="343"/>
      <c r="B263" s="343"/>
      <c r="C263" s="343"/>
      <c r="D263" s="343"/>
      <c r="E263" s="343"/>
      <c r="F263" s="343"/>
      <c r="G263" s="343"/>
      <c r="H263" s="343"/>
      <c r="I263" s="343"/>
      <c r="J263" s="343"/>
      <c r="K263" s="343"/>
      <c r="L263" s="343"/>
      <c r="M263" s="343"/>
      <c r="N263" s="343"/>
      <c r="O263" s="343"/>
      <c r="P263" s="343"/>
      <c r="Q263" s="343"/>
      <c r="R263" s="343"/>
      <c r="S263" s="343"/>
      <c r="T263" s="343"/>
      <c r="U263" s="343"/>
    </row>
    <row r="264" spans="1:21" x14ac:dyDescent="0.25">
      <c r="A264" s="343"/>
      <c r="B264" s="343"/>
      <c r="C264" s="343"/>
      <c r="D264" s="343"/>
      <c r="E264" s="343"/>
      <c r="F264" s="343"/>
      <c r="G264" s="343"/>
      <c r="H264" s="343"/>
      <c r="I264" s="343"/>
      <c r="J264" s="343"/>
      <c r="K264" s="343"/>
      <c r="L264" s="343"/>
      <c r="M264" s="343"/>
      <c r="N264" s="343"/>
      <c r="O264" s="343"/>
      <c r="P264" s="343"/>
      <c r="Q264" s="343"/>
      <c r="R264" s="343"/>
      <c r="S264" s="343"/>
      <c r="T264" s="343"/>
      <c r="U264" s="343"/>
    </row>
    <row r="265" spans="1:21" x14ac:dyDescent="0.25">
      <c r="A265" s="343"/>
      <c r="B265" s="343"/>
      <c r="C265" s="343"/>
      <c r="D265" s="343"/>
      <c r="E265" s="343"/>
      <c r="F265" s="343"/>
      <c r="G265" s="343"/>
      <c r="H265" s="343"/>
      <c r="I265" s="343"/>
      <c r="J265" s="343"/>
      <c r="K265" s="343"/>
      <c r="L265" s="343"/>
      <c r="M265" s="343"/>
      <c r="N265" s="343"/>
      <c r="O265" s="343"/>
      <c r="P265" s="343"/>
      <c r="Q265" s="343"/>
      <c r="R265" s="343"/>
      <c r="S265" s="343"/>
      <c r="T265" s="343"/>
      <c r="U265" s="343"/>
    </row>
    <row r="266" spans="1:21" x14ac:dyDescent="0.25">
      <c r="A266" s="343"/>
      <c r="B266" s="343"/>
      <c r="C266" s="343"/>
      <c r="D266" s="343"/>
      <c r="E266" s="343"/>
      <c r="F266" s="343"/>
      <c r="G266" s="343"/>
      <c r="H266" s="343"/>
      <c r="I266" s="343"/>
      <c r="J266" s="343"/>
      <c r="K266" s="343"/>
      <c r="L266" s="343"/>
      <c r="M266" s="343"/>
      <c r="N266" s="343"/>
      <c r="O266" s="343"/>
      <c r="P266" s="343"/>
      <c r="Q266" s="343"/>
      <c r="R266" s="343"/>
      <c r="S266" s="343"/>
      <c r="T266" s="343"/>
      <c r="U266" s="343"/>
    </row>
    <row r="267" spans="1:21" x14ac:dyDescent="0.25">
      <c r="A267" s="343"/>
      <c r="B267" s="343"/>
      <c r="C267" s="343"/>
      <c r="D267" s="343"/>
      <c r="E267" s="343"/>
      <c r="F267" s="343"/>
      <c r="G267" s="343"/>
      <c r="H267" s="343"/>
      <c r="I267" s="343"/>
      <c r="J267" s="343"/>
      <c r="K267" s="343"/>
      <c r="L267" s="343"/>
      <c r="M267" s="343"/>
      <c r="N267" s="343"/>
      <c r="O267" s="343"/>
      <c r="P267" s="343"/>
      <c r="Q267" s="343"/>
      <c r="R267" s="343"/>
      <c r="S267" s="343"/>
      <c r="T267" s="343"/>
      <c r="U267" s="343"/>
    </row>
    <row r="268" spans="1:21" x14ac:dyDescent="0.25">
      <c r="A268" s="343"/>
      <c r="B268" s="343"/>
      <c r="C268" s="343"/>
      <c r="D268" s="343"/>
      <c r="E268" s="343"/>
      <c r="F268" s="343"/>
      <c r="G268" s="343"/>
      <c r="H268" s="343"/>
      <c r="I268" s="343"/>
      <c r="J268" s="343"/>
      <c r="K268" s="343"/>
      <c r="L268" s="343"/>
      <c r="M268" s="343"/>
      <c r="N268" s="343"/>
      <c r="O268" s="343"/>
      <c r="P268" s="343"/>
      <c r="Q268" s="343"/>
      <c r="R268" s="343"/>
      <c r="S268" s="343"/>
      <c r="T268" s="343"/>
      <c r="U268" s="343"/>
    </row>
    <row r="269" spans="1:21" x14ac:dyDescent="0.25">
      <c r="A269" s="343"/>
      <c r="B269" s="343"/>
      <c r="C269" s="343"/>
      <c r="D269" s="343"/>
      <c r="E269" s="343"/>
      <c r="F269" s="343"/>
      <c r="G269" s="343"/>
      <c r="H269" s="343"/>
      <c r="I269" s="343"/>
      <c r="J269" s="343"/>
      <c r="K269" s="343"/>
      <c r="L269" s="343"/>
      <c r="M269" s="343"/>
      <c r="N269" s="343"/>
      <c r="O269" s="343"/>
      <c r="P269" s="343"/>
      <c r="Q269" s="343"/>
      <c r="R269" s="343"/>
      <c r="S269" s="343"/>
      <c r="T269" s="343"/>
      <c r="U269" s="343"/>
    </row>
    <row r="270" spans="1:21" x14ac:dyDescent="0.25">
      <c r="A270" s="343"/>
      <c r="B270" s="343"/>
      <c r="C270" s="343"/>
      <c r="D270" s="343"/>
      <c r="E270" s="343"/>
      <c r="F270" s="343"/>
      <c r="G270" s="343"/>
      <c r="H270" s="343"/>
      <c r="I270" s="343"/>
      <c r="J270" s="343"/>
      <c r="K270" s="343"/>
      <c r="L270" s="343"/>
      <c r="M270" s="343"/>
      <c r="N270" s="343"/>
      <c r="O270" s="343"/>
      <c r="P270" s="343"/>
      <c r="Q270" s="343"/>
      <c r="R270" s="343"/>
      <c r="S270" s="343"/>
      <c r="T270" s="343"/>
      <c r="U270" s="343"/>
    </row>
    <row r="271" spans="1:21" x14ac:dyDescent="0.25">
      <c r="A271" s="343"/>
      <c r="B271" s="343"/>
      <c r="C271" s="343"/>
      <c r="D271" s="343"/>
      <c r="E271" s="343"/>
      <c r="F271" s="343"/>
      <c r="G271" s="343"/>
      <c r="H271" s="343"/>
      <c r="I271" s="343"/>
      <c r="J271" s="343"/>
      <c r="K271" s="343"/>
      <c r="L271" s="343"/>
      <c r="M271" s="343"/>
      <c r="N271" s="343"/>
      <c r="O271" s="343"/>
      <c r="P271" s="343"/>
      <c r="Q271" s="343"/>
      <c r="R271" s="343"/>
      <c r="S271" s="343"/>
      <c r="T271" s="343"/>
      <c r="U271" s="343"/>
    </row>
    <row r="272" spans="1:21" x14ac:dyDescent="0.25">
      <c r="A272" s="343"/>
      <c r="B272" s="343"/>
      <c r="C272" s="343"/>
      <c r="D272" s="343"/>
      <c r="E272" s="343"/>
      <c r="F272" s="343"/>
      <c r="G272" s="343"/>
      <c r="H272" s="343"/>
      <c r="I272" s="343"/>
      <c r="J272" s="343"/>
      <c r="K272" s="343"/>
      <c r="L272" s="343"/>
      <c r="M272" s="343"/>
      <c r="N272" s="343"/>
      <c r="O272" s="343"/>
      <c r="P272" s="343"/>
      <c r="Q272" s="343"/>
      <c r="R272" s="343"/>
      <c r="S272" s="343"/>
      <c r="T272" s="343"/>
      <c r="U272" s="343"/>
    </row>
    <row r="273" spans="1:21" x14ac:dyDescent="0.25">
      <c r="A273" s="343"/>
      <c r="B273" s="343"/>
      <c r="C273" s="343"/>
      <c r="D273" s="343"/>
      <c r="E273" s="343"/>
      <c r="F273" s="343"/>
      <c r="G273" s="343"/>
      <c r="H273" s="343"/>
      <c r="I273" s="343"/>
      <c r="J273" s="343"/>
      <c r="K273" s="343"/>
      <c r="L273" s="343"/>
      <c r="M273" s="343"/>
      <c r="N273" s="343"/>
      <c r="O273" s="343"/>
      <c r="P273" s="343"/>
      <c r="Q273" s="343"/>
      <c r="R273" s="343"/>
      <c r="S273" s="343"/>
      <c r="T273" s="343"/>
      <c r="U273" s="343"/>
    </row>
    <row r="274" spans="1:21" x14ac:dyDescent="0.25">
      <c r="A274" s="343"/>
      <c r="B274" s="343"/>
      <c r="C274" s="343"/>
      <c r="D274" s="343"/>
      <c r="E274" s="343"/>
      <c r="F274" s="343"/>
      <c r="G274" s="343"/>
      <c r="H274" s="343"/>
      <c r="I274" s="343"/>
      <c r="J274" s="343"/>
      <c r="K274" s="343"/>
      <c r="L274" s="343"/>
      <c r="M274" s="343"/>
      <c r="N274" s="343"/>
      <c r="O274" s="343"/>
      <c r="P274" s="343"/>
      <c r="Q274" s="343"/>
      <c r="R274" s="343"/>
      <c r="S274" s="343"/>
      <c r="T274" s="343"/>
      <c r="U274" s="343"/>
    </row>
    <row r="275" spans="1:21" x14ac:dyDescent="0.25">
      <c r="A275" s="343"/>
      <c r="B275" s="343"/>
      <c r="C275" s="343"/>
      <c r="D275" s="343"/>
      <c r="E275" s="343"/>
      <c r="F275" s="343"/>
      <c r="G275" s="343"/>
      <c r="H275" s="343"/>
      <c r="I275" s="343"/>
      <c r="J275" s="343"/>
      <c r="K275" s="343"/>
      <c r="L275" s="343"/>
      <c r="M275" s="343"/>
      <c r="N275" s="343"/>
      <c r="O275" s="343"/>
      <c r="P275" s="343"/>
      <c r="Q275" s="343"/>
      <c r="R275" s="343"/>
      <c r="S275" s="343"/>
      <c r="T275" s="343"/>
      <c r="U275" s="343"/>
    </row>
    <row r="276" spans="1:21" x14ac:dyDescent="0.25">
      <c r="A276" s="343"/>
      <c r="B276" s="343"/>
      <c r="C276" s="343"/>
      <c r="D276" s="343"/>
      <c r="E276" s="343"/>
      <c r="F276" s="343"/>
      <c r="G276" s="343"/>
      <c r="H276" s="343"/>
      <c r="I276" s="343"/>
      <c r="J276" s="343"/>
      <c r="K276" s="343"/>
      <c r="L276" s="343"/>
      <c r="M276" s="343"/>
      <c r="N276" s="343"/>
      <c r="O276" s="343"/>
      <c r="P276" s="343"/>
      <c r="Q276" s="343"/>
      <c r="R276" s="343"/>
      <c r="S276" s="343"/>
      <c r="T276" s="343"/>
      <c r="U276" s="343"/>
    </row>
    <row r="277" spans="1:21" x14ac:dyDescent="0.25">
      <c r="A277" s="343"/>
      <c r="B277" s="343"/>
      <c r="C277" s="343"/>
      <c r="D277" s="343"/>
      <c r="E277" s="343"/>
      <c r="F277" s="343"/>
      <c r="G277" s="343"/>
      <c r="H277" s="343"/>
      <c r="I277" s="343"/>
      <c r="J277" s="343"/>
      <c r="K277" s="343"/>
      <c r="L277" s="343"/>
      <c r="M277" s="343"/>
      <c r="N277" s="343"/>
      <c r="O277" s="343"/>
      <c r="P277" s="343"/>
      <c r="Q277" s="343"/>
      <c r="R277" s="343"/>
      <c r="S277" s="343"/>
      <c r="T277" s="343"/>
      <c r="U277" s="343"/>
    </row>
    <row r="278" spans="1:21" x14ac:dyDescent="0.25">
      <c r="A278" s="343"/>
      <c r="B278" s="343"/>
      <c r="C278" s="343"/>
      <c r="D278" s="343"/>
      <c r="E278" s="343"/>
      <c r="F278" s="343"/>
      <c r="G278" s="343"/>
      <c r="H278" s="343"/>
      <c r="I278" s="343"/>
      <c r="J278" s="343"/>
      <c r="K278" s="343"/>
      <c r="L278" s="343"/>
      <c r="M278" s="343"/>
      <c r="N278" s="343"/>
      <c r="O278" s="343"/>
      <c r="P278" s="343"/>
      <c r="Q278" s="343"/>
      <c r="R278" s="343"/>
      <c r="S278" s="343"/>
      <c r="T278" s="343"/>
      <c r="U278" s="343"/>
    </row>
    <row r="279" spans="1:21" x14ac:dyDescent="0.25">
      <c r="A279" s="343"/>
      <c r="B279" s="343"/>
      <c r="C279" s="343"/>
      <c r="D279" s="343"/>
      <c r="E279" s="343"/>
      <c r="F279" s="343"/>
      <c r="G279" s="343"/>
      <c r="H279" s="343"/>
      <c r="I279" s="343"/>
      <c r="J279" s="343"/>
      <c r="K279" s="343"/>
      <c r="L279" s="343"/>
      <c r="M279" s="343"/>
      <c r="N279" s="343"/>
      <c r="O279" s="343"/>
      <c r="P279" s="343"/>
      <c r="Q279" s="343"/>
      <c r="R279" s="343"/>
      <c r="S279" s="343"/>
      <c r="T279" s="343"/>
      <c r="U279" s="343"/>
    </row>
    <row r="280" spans="1:21" x14ac:dyDescent="0.25">
      <c r="A280" s="343"/>
      <c r="B280" s="343"/>
      <c r="C280" s="343"/>
      <c r="D280" s="343"/>
      <c r="E280" s="343"/>
      <c r="F280" s="343"/>
      <c r="G280" s="343"/>
      <c r="H280" s="343"/>
      <c r="I280" s="343"/>
      <c r="J280" s="343"/>
      <c r="K280" s="343"/>
      <c r="L280" s="343"/>
      <c r="M280" s="343"/>
      <c r="N280" s="343"/>
      <c r="O280" s="343"/>
      <c r="P280" s="343"/>
      <c r="Q280" s="343"/>
      <c r="R280" s="343"/>
      <c r="S280" s="343"/>
      <c r="T280" s="343"/>
      <c r="U280" s="343"/>
    </row>
    <row r="281" spans="1:21" x14ac:dyDescent="0.25">
      <c r="A281" s="343"/>
      <c r="B281" s="343"/>
      <c r="C281" s="343"/>
      <c r="D281" s="343"/>
      <c r="E281" s="343"/>
      <c r="F281" s="343"/>
      <c r="G281" s="343"/>
      <c r="H281" s="343"/>
      <c r="I281" s="343"/>
      <c r="J281" s="343"/>
      <c r="K281" s="343"/>
      <c r="L281" s="343"/>
      <c r="M281" s="343"/>
      <c r="N281" s="343"/>
      <c r="O281" s="343"/>
      <c r="P281" s="343"/>
      <c r="Q281" s="343"/>
      <c r="R281" s="343"/>
      <c r="S281" s="343"/>
      <c r="T281" s="343"/>
      <c r="U281" s="343"/>
    </row>
    <row r="282" spans="1:21" x14ac:dyDescent="0.25">
      <c r="A282" s="343"/>
      <c r="B282" s="343"/>
      <c r="C282" s="343"/>
      <c r="D282" s="343"/>
      <c r="E282" s="343"/>
      <c r="F282" s="343"/>
      <c r="G282" s="343"/>
      <c r="H282" s="343"/>
      <c r="I282" s="343"/>
      <c r="J282" s="343"/>
      <c r="K282" s="343"/>
      <c r="L282" s="343"/>
      <c r="M282" s="343"/>
      <c r="N282" s="343"/>
      <c r="O282" s="343"/>
      <c r="P282" s="343"/>
      <c r="Q282" s="343"/>
      <c r="R282" s="343"/>
      <c r="S282" s="343"/>
      <c r="T282" s="343"/>
      <c r="U282" s="343"/>
    </row>
    <row r="283" spans="1:21" x14ac:dyDescent="0.25">
      <c r="A283" s="343"/>
      <c r="B283" s="343"/>
      <c r="C283" s="343"/>
      <c r="D283" s="343"/>
      <c r="E283" s="343"/>
      <c r="F283" s="343"/>
      <c r="G283" s="343"/>
      <c r="H283" s="343"/>
      <c r="I283" s="343"/>
      <c r="J283" s="343"/>
      <c r="K283" s="343"/>
      <c r="L283" s="343"/>
      <c r="M283" s="343"/>
      <c r="N283" s="343"/>
      <c r="O283" s="343"/>
      <c r="P283" s="343"/>
      <c r="Q283" s="343"/>
      <c r="R283" s="343"/>
      <c r="S283" s="343"/>
      <c r="T283" s="343"/>
      <c r="U283" s="343"/>
    </row>
    <row r="284" spans="1:21" x14ac:dyDescent="0.25">
      <c r="A284" s="343"/>
      <c r="B284" s="343"/>
      <c r="C284" s="343"/>
      <c r="D284" s="343"/>
      <c r="E284" s="343"/>
      <c r="F284" s="343"/>
      <c r="G284" s="343"/>
      <c r="H284" s="343"/>
      <c r="I284" s="343"/>
      <c r="J284" s="343"/>
      <c r="K284" s="343"/>
      <c r="L284" s="343"/>
      <c r="M284" s="343"/>
      <c r="N284" s="343"/>
      <c r="O284" s="343"/>
      <c r="P284" s="343"/>
      <c r="Q284" s="343"/>
      <c r="R284" s="343"/>
      <c r="S284" s="343"/>
      <c r="T284" s="343"/>
      <c r="U284" s="343"/>
    </row>
    <row r="285" spans="1:21" x14ac:dyDescent="0.25">
      <c r="A285" s="343"/>
      <c r="B285" s="343"/>
      <c r="C285" s="343"/>
      <c r="D285" s="343"/>
      <c r="E285" s="343"/>
      <c r="F285" s="343"/>
      <c r="G285" s="343"/>
      <c r="H285" s="343"/>
      <c r="I285" s="343"/>
      <c r="J285" s="343"/>
      <c r="K285" s="343"/>
      <c r="L285" s="343"/>
      <c r="M285" s="343"/>
      <c r="N285" s="343"/>
      <c r="O285" s="343"/>
      <c r="P285" s="343"/>
      <c r="Q285" s="343"/>
      <c r="R285" s="343"/>
      <c r="S285" s="343"/>
      <c r="T285" s="343"/>
      <c r="U285" s="343"/>
    </row>
    <row r="286" spans="1:21" x14ac:dyDescent="0.25">
      <c r="A286" s="343"/>
      <c r="B286" s="343"/>
      <c r="C286" s="343"/>
      <c r="D286" s="343"/>
      <c r="E286" s="343"/>
      <c r="F286" s="343"/>
      <c r="G286" s="343"/>
      <c r="H286" s="343"/>
      <c r="I286" s="343"/>
      <c r="J286" s="343"/>
      <c r="K286" s="343"/>
      <c r="L286" s="343"/>
      <c r="M286" s="343"/>
      <c r="N286" s="343"/>
      <c r="O286" s="343"/>
      <c r="P286" s="343"/>
      <c r="Q286" s="343"/>
      <c r="R286" s="343"/>
      <c r="S286" s="343"/>
      <c r="T286" s="343"/>
      <c r="U286" s="343"/>
    </row>
    <row r="287" spans="1:21" x14ac:dyDescent="0.25">
      <c r="A287" s="343"/>
      <c r="B287" s="343"/>
      <c r="C287" s="343"/>
      <c r="D287" s="343"/>
      <c r="E287" s="343"/>
      <c r="F287" s="343"/>
      <c r="G287" s="343"/>
      <c r="H287" s="343"/>
      <c r="I287" s="343"/>
      <c r="J287" s="343"/>
      <c r="K287" s="343"/>
      <c r="L287" s="343"/>
      <c r="M287" s="343"/>
      <c r="N287" s="343"/>
      <c r="O287" s="343"/>
      <c r="P287" s="343"/>
      <c r="Q287" s="343"/>
      <c r="R287" s="343"/>
      <c r="S287" s="343"/>
      <c r="T287" s="343"/>
      <c r="U287" s="343"/>
    </row>
    <row r="288" spans="1:21" x14ac:dyDescent="0.25">
      <c r="A288" s="343"/>
      <c r="B288" s="343"/>
      <c r="C288" s="343"/>
      <c r="D288" s="343"/>
      <c r="E288" s="343"/>
      <c r="F288" s="343"/>
      <c r="G288" s="343"/>
      <c r="H288" s="343"/>
      <c r="I288" s="343"/>
      <c r="J288" s="343"/>
      <c r="K288" s="343"/>
      <c r="L288" s="343"/>
      <c r="M288" s="343"/>
      <c r="N288" s="343"/>
      <c r="O288" s="343"/>
      <c r="P288" s="343"/>
      <c r="Q288" s="343"/>
      <c r="R288" s="343"/>
      <c r="S288" s="343"/>
      <c r="T288" s="343"/>
      <c r="U288" s="343"/>
    </row>
    <row r="289" spans="1:21" x14ac:dyDescent="0.25">
      <c r="A289" s="343"/>
      <c r="B289" s="343"/>
      <c r="C289" s="343"/>
      <c r="D289" s="343"/>
      <c r="E289" s="343"/>
      <c r="F289" s="343"/>
      <c r="G289" s="343"/>
      <c r="H289" s="343"/>
      <c r="I289" s="343"/>
      <c r="J289" s="343"/>
      <c r="K289" s="343"/>
      <c r="L289" s="343"/>
      <c r="M289" s="343"/>
      <c r="N289" s="343"/>
      <c r="O289" s="343"/>
      <c r="P289" s="343"/>
      <c r="Q289" s="343"/>
      <c r="R289" s="343"/>
      <c r="S289" s="343"/>
      <c r="T289" s="343"/>
      <c r="U289" s="343"/>
    </row>
    <row r="290" spans="1:21" x14ac:dyDescent="0.25">
      <c r="A290" s="343"/>
      <c r="B290" s="343"/>
      <c r="C290" s="343"/>
      <c r="D290" s="343"/>
      <c r="E290" s="343"/>
      <c r="F290" s="343"/>
      <c r="G290" s="343"/>
      <c r="H290" s="343"/>
      <c r="I290" s="343"/>
      <c r="J290" s="343"/>
      <c r="K290" s="343"/>
      <c r="L290" s="343"/>
      <c r="M290" s="343"/>
      <c r="N290" s="343"/>
      <c r="O290" s="343"/>
      <c r="P290" s="343"/>
      <c r="Q290" s="343"/>
      <c r="R290" s="343"/>
      <c r="S290" s="343"/>
      <c r="T290" s="343"/>
      <c r="U290" s="343"/>
    </row>
    <row r="291" spans="1:21" x14ac:dyDescent="0.25">
      <c r="A291" s="343"/>
      <c r="B291" s="343"/>
      <c r="C291" s="343"/>
      <c r="D291" s="343"/>
      <c r="E291" s="343"/>
      <c r="F291" s="343"/>
      <c r="G291" s="343"/>
      <c r="H291" s="343"/>
      <c r="I291" s="343"/>
      <c r="J291" s="343"/>
      <c r="K291" s="343"/>
      <c r="L291" s="343"/>
      <c r="M291" s="343"/>
      <c r="N291" s="343"/>
      <c r="O291" s="343"/>
      <c r="P291" s="343"/>
      <c r="Q291" s="343"/>
      <c r="R291" s="343"/>
      <c r="S291" s="343"/>
      <c r="T291" s="343"/>
      <c r="U291" s="343"/>
    </row>
    <row r="292" spans="1:21" x14ac:dyDescent="0.25">
      <c r="A292" s="343"/>
      <c r="B292" s="343"/>
      <c r="C292" s="343"/>
      <c r="D292" s="343"/>
      <c r="E292" s="343"/>
      <c r="F292" s="343"/>
      <c r="G292" s="343"/>
      <c r="H292" s="343"/>
      <c r="I292" s="343"/>
      <c r="J292" s="343"/>
      <c r="K292" s="343"/>
      <c r="L292" s="343"/>
      <c r="M292" s="343"/>
      <c r="N292" s="343"/>
      <c r="O292" s="343"/>
      <c r="P292" s="343"/>
      <c r="Q292" s="343"/>
      <c r="R292" s="343"/>
      <c r="S292" s="343"/>
      <c r="T292" s="343"/>
      <c r="U292" s="343"/>
    </row>
    <row r="293" spans="1:21" x14ac:dyDescent="0.25">
      <c r="A293" s="343"/>
      <c r="B293" s="343"/>
      <c r="C293" s="343"/>
      <c r="D293" s="343"/>
      <c r="E293" s="343"/>
      <c r="F293" s="343"/>
      <c r="G293" s="343"/>
      <c r="H293" s="343"/>
      <c r="I293" s="343"/>
      <c r="J293" s="343"/>
      <c r="K293" s="343"/>
      <c r="L293" s="343"/>
      <c r="M293" s="343"/>
      <c r="N293" s="343"/>
      <c r="O293" s="343"/>
      <c r="P293" s="343"/>
      <c r="Q293" s="343"/>
      <c r="R293" s="343"/>
      <c r="S293" s="343"/>
      <c r="T293" s="343"/>
      <c r="U293" s="343"/>
    </row>
    <row r="294" spans="1:21" x14ac:dyDescent="0.25">
      <c r="A294" s="343"/>
      <c r="B294" s="343"/>
      <c r="C294" s="343"/>
      <c r="D294" s="343"/>
      <c r="E294" s="343"/>
      <c r="F294" s="343"/>
      <c r="G294" s="343"/>
      <c r="H294" s="343"/>
      <c r="I294" s="343"/>
      <c r="J294" s="343"/>
      <c r="K294" s="343"/>
      <c r="L294" s="343"/>
      <c r="M294" s="343"/>
      <c r="N294" s="343"/>
      <c r="O294" s="343"/>
      <c r="P294" s="343"/>
      <c r="Q294" s="343"/>
      <c r="R294" s="343"/>
      <c r="S294" s="343"/>
      <c r="T294" s="343"/>
      <c r="U294" s="343"/>
    </row>
    <row r="295" spans="1:21" x14ac:dyDescent="0.25">
      <c r="A295" s="343"/>
      <c r="B295" s="343"/>
      <c r="C295" s="343"/>
      <c r="D295" s="343"/>
      <c r="E295" s="343"/>
      <c r="F295" s="343"/>
      <c r="G295" s="343"/>
      <c r="H295" s="343"/>
      <c r="I295" s="343"/>
      <c r="J295" s="343"/>
      <c r="K295" s="343"/>
      <c r="L295" s="343"/>
      <c r="M295" s="343"/>
      <c r="N295" s="343"/>
      <c r="O295" s="343"/>
      <c r="P295" s="343"/>
      <c r="Q295" s="343"/>
      <c r="R295" s="343"/>
      <c r="S295" s="343"/>
      <c r="T295" s="343"/>
      <c r="U295" s="343"/>
    </row>
    <row r="296" spans="1:21" x14ac:dyDescent="0.25">
      <c r="A296" s="343"/>
      <c r="B296" s="343"/>
      <c r="C296" s="343"/>
      <c r="D296" s="343"/>
      <c r="E296" s="343"/>
      <c r="F296" s="343"/>
      <c r="G296" s="343"/>
      <c r="H296" s="343"/>
      <c r="I296" s="343"/>
      <c r="J296" s="343"/>
      <c r="K296" s="343"/>
      <c r="L296" s="343"/>
      <c r="M296" s="343"/>
      <c r="N296" s="343"/>
      <c r="O296" s="343"/>
      <c r="P296" s="343"/>
      <c r="Q296" s="343"/>
      <c r="R296" s="343"/>
      <c r="S296" s="343"/>
      <c r="T296" s="343"/>
      <c r="U296" s="343"/>
    </row>
    <row r="297" spans="1:21" x14ac:dyDescent="0.25">
      <c r="A297" s="343"/>
      <c r="B297" s="343"/>
      <c r="C297" s="343"/>
      <c r="D297" s="343"/>
      <c r="E297" s="343"/>
      <c r="F297" s="343"/>
      <c r="G297" s="343"/>
      <c r="H297" s="343"/>
      <c r="I297" s="343"/>
      <c r="J297" s="343"/>
      <c r="K297" s="343"/>
      <c r="L297" s="343"/>
      <c r="M297" s="343"/>
      <c r="N297" s="343"/>
      <c r="O297" s="343"/>
      <c r="P297" s="343"/>
      <c r="Q297" s="343"/>
      <c r="R297" s="343"/>
      <c r="S297" s="343"/>
      <c r="T297" s="343"/>
      <c r="U297" s="343"/>
    </row>
    <row r="298" spans="1:21" x14ac:dyDescent="0.25">
      <c r="A298" s="343"/>
      <c r="B298" s="343"/>
      <c r="C298" s="343"/>
      <c r="D298" s="343"/>
      <c r="E298" s="343"/>
      <c r="F298" s="343"/>
      <c r="G298" s="343"/>
      <c r="H298" s="343"/>
      <c r="I298" s="343"/>
      <c r="J298" s="343"/>
      <c r="K298" s="343"/>
      <c r="L298" s="343"/>
      <c r="M298" s="343"/>
      <c r="N298" s="343"/>
      <c r="O298" s="343"/>
      <c r="P298" s="343"/>
      <c r="Q298" s="343"/>
      <c r="R298" s="343"/>
      <c r="S298" s="343"/>
      <c r="T298" s="343"/>
      <c r="U298" s="343"/>
    </row>
    <row r="299" spans="1:21" x14ac:dyDescent="0.25">
      <c r="A299" s="343"/>
      <c r="B299" s="343"/>
      <c r="C299" s="343"/>
      <c r="D299" s="343"/>
      <c r="E299" s="343"/>
      <c r="F299" s="343"/>
      <c r="G299" s="343"/>
      <c r="H299" s="343"/>
      <c r="I299" s="343"/>
      <c r="J299" s="343"/>
      <c r="K299" s="343"/>
      <c r="L299" s="343"/>
      <c r="M299" s="343"/>
      <c r="N299" s="343"/>
      <c r="O299" s="343"/>
      <c r="P299" s="343"/>
      <c r="Q299" s="343"/>
      <c r="R299" s="343"/>
      <c r="S299" s="343"/>
      <c r="T299" s="343"/>
      <c r="U299" s="343"/>
    </row>
    <row r="300" spans="1:21" x14ac:dyDescent="0.25">
      <c r="A300" s="343"/>
      <c r="B300" s="343"/>
      <c r="C300" s="343"/>
      <c r="D300" s="343"/>
      <c r="E300" s="343"/>
      <c r="F300" s="343"/>
      <c r="G300" s="343"/>
      <c r="H300" s="343"/>
      <c r="I300" s="343"/>
      <c r="J300" s="343"/>
      <c r="K300" s="343"/>
      <c r="L300" s="343"/>
      <c r="M300" s="343"/>
      <c r="N300" s="343"/>
      <c r="O300" s="343"/>
      <c r="P300" s="343"/>
      <c r="Q300" s="343"/>
      <c r="R300" s="343"/>
      <c r="S300" s="343"/>
      <c r="T300" s="343"/>
      <c r="U300" s="343"/>
    </row>
    <row r="301" spans="1:21" x14ac:dyDescent="0.25">
      <c r="A301" s="343"/>
      <c r="B301" s="343"/>
      <c r="C301" s="343"/>
      <c r="D301" s="343"/>
      <c r="E301" s="343"/>
      <c r="F301" s="343"/>
      <c r="G301" s="343"/>
      <c r="H301" s="343"/>
      <c r="I301" s="343"/>
      <c r="J301" s="343"/>
      <c r="K301" s="343"/>
      <c r="L301" s="343"/>
      <c r="M301" s="343"/>
      <c r="N301" s="343"/>
      <c r="O301" s="343"/>
      <c r="P301" s="343"/>
      <c r="Q301" s="343"/>
      <c r="R301" s="343"/>
      <c r="S301" s="343"/>
      <c r="T301" s="343"/>
      <c r="U301" s="343"/>
    </row>
    <row r="302" spans="1:21" x14ac:dyDescent="0.25">
      <c r="A302" s="343"/>
      <c r="B302" s="343"/>
      <c r="C302" s="343"/>
      <c r="D302" s="343"/>
      <c r="E302" s="343"/>
      <c r="F302" s="343"/>
      <c r="G302" s="343"/>
      <c r="H302" s="343"/>
      <c r="I302" s="343"/>
      <c r="J302" s="343"/>
      <c r="K302" s="343"/>
      <c r="L302" s="343"/>
      <c r="M302" s="343"/>
      <c r="N302" s="343"/>
      <c r="O302" s="343"/>
      <c r="P302" s="343"/>
      <c r="Q302" s="343"/>
      <c r="R302" s="343"/>
      <c r="S302" s="343"/>
      <c r="T302" s="343"/>
      <c r="U302" s="343"/>
    </row>
    <row r="303" spans="1:21" x14ac:dyDescent="0.25">
      <c r="A303" s="343"/>
      <c r="B303" s="343"/>
      <c r="C303" s="343"/>
      <c r="D303" s="343"/>
      <c r="E303" s="343"/>
      <c r="F303" s="343"/>
      <c r="G303" s="343"/>
      <c r="H303" s="343"/>
      <c r="I303" s="343"/>
      <c r="J303" s="343"/>
      <c r="K303" s="343"/>
      <c r="L303" s="343"/>
      <c r="M303" s="343"/>
      <c r="N303" s="343"/>
      <c r="O303" s="343"/>
      <c r="P303" s="343"/>
      <c r="Q303" s="343"/>
      <c r="R303" s="343"/>
      <c r="S303" s="343"/>
      <c r="T303" s="343"/>
      <c r="U303" s="343"/>
    </row>
    <row r="304" spans="1:21" x14ac:dyDescent="0.25">
      <c r="A304" s="343"/>
      <c r="B304" s="343"/>
      <c r="C304" s="343"/>
      <c r="D304" s="343"/>
      <c r="E304" s="343"/>
      <c r="F304" s="343"/>
      <c r="G304" s="343"/>
      <c r="H304" s="343"/>
      <c r="I304" s="343"/>
      <c r="J304" s="343"/>
      <c r="K304" s="343"/>
      <c r="L304" s="343"/>
      <c r="M304" s="343"/>
      <c r="N304" s="343"/>
      <c r="O304" s="343"/>
      <c r="P304" s="343"/>
      <c r="Q304" s="343"/>
      <c r="R304" s="343"/>
      <c r="S304" s="343"/>
      <c r="T304" s="343"/>
      <c r="U304" s="343"/>
    </row>
    <row r="305" spans="1:21" x14ac:dyDescent="0.25">
      <c r="A305" s="343"/>
      <c r="B305" s="343"/>
      <c r="C305" s="343"/>
      <c r="D305" s="343"/>
      <c r="E305" s="343"/>
      <c r="F305" s="343"/>
      <c r="G305" s="343"/>
      <c r="H305" s="343"/>
      <c r="I305" s="343"/>
      <c r="J305" s="343"/>
      <c r="K305" s="343"/>
      <c r="L305" s="343"/>
      <c r="M305" s="343"/>
      <c r="N305" s="343"/>
      <c r="O305" s="343"/>
      <c r="P305" s="343"/>
      <c r="Q305" s="343"/>
      <c r="R305" s="343"/>
      <c r="S305" s="343"/>
      <c r="T305" s="343"/>
      <c r="U305" s="343"/>
    </row>
    <row r="306" spans="1:21" x14ac:dyDescent="0.25">
      <c r="A306" s="343"/>
      <c r="B306" s="343"/>
      <c r="C306" s="343"/>
      <c r="D306" s="343"/>
      <c r="E306" s="343"/>
      <c r="F306" s="343"/>
      <c r="G306" s="343"/>
      <c r="H306" s="343"/>
      <c r="I306" s="343"/>
      <c r="J306" s="343"/>
      <c r="K306" s="343"/>
      <c r="L306" s="343"/>
      <c r="M306" s="343"/>
      <c r="N306" s="343"/>
      <c r="O306" s="343"/>
      <c r="P306" s="343"/>
      <c r="Q306" s="343"/>
      <c r="R306" s="343"/>
      <c r="S306" s="343"/>
      <c r="T306" s="343"/>
      <c r="U306" s="343"/>
    </row>
    <row r="307" spans="1:21" x14ac:dyDescent="0.25">
      <c r="A307" s="343"/>
      <c r="B307" s="343"/>
      <c r="C307" s="343"/>
      <c r="D307" s="343"/>
      <c r="E307" s="343"/>
      <c r="F307" s="343"/>
      <c r="G307" s="343"/>
      <c r="H307" s="343"/>
      <c r="I307" s="343"/>
      <c r="J307" s="343"/>
      <c r="K307" s="343"/>
      <c r="L307" s="343"/>
      <c r="M307" s="343"/>
      <c r="N307" s="343"/>
      <c r="O307" s="343"/>
      <c r="P307" s="343"/>
      <c r="Q307" s="343"/>
      <c r="R307" s="343"/>
      <c r="S307" s="343"/>
      <c r="T307" s="343"/>
      <c r="U307" s="343"/>
    </row>
    <row r="308" spans="1:21" x14ac:dyDescent="0.25">
      <c r="A308" s="343"/>
      <c r="B308" s="343"/>
      <c r="C308" s="343"/>
      <c r="D308" s="343"/>
      <c r="E308" s="343"/>
      <c r="F308" s="343"/>
      <c r="G308" s="343"/>
      <c r="H308" s="343"/>
      <c r="I308" s="343"/>
      <c r="J308" s="343"/>
      <c r="K308" s="343"/>
      <c r="L308" s="343"/>
      <c r="M308" s="343"/>
      <c r="N308" s="343"/>
      <c r="O308" s="343"/>
      <c r="P308" s="343"/>
      <c r="Q308" s="343"/>
      <c r="R308" s="343"/>
      <c r="S308" s="343"/>
      <c r="T308" s="343"/>
      <c r="U308" s="343"/>
    </row>
    <row r="309" spans="1:21" x14ac:dyDescent="0.25">
      <c r="A309" s="343"/>
      <c r="B309" s="343"/>
      <c r="C309" s="343"/>
      <c r="D309" s="343"/>
      <c r="E309" s="343"/>
      <c r="F309" s="343"/>
      <c r="G309" s="343"/>
      <c r="H309" s="343"/>
      <c r="I309" s="343"/>
      <c r="J309" s="343"/>
      <c r="K309" s="343"/>
      <c r="L309" s="343"/>
      <c r="M309" s="343"/>
      <c r="N309" s="343"/>
      <c r="O309" s="343"/>
      <c r="P309" s="343"/>
      <c r="Q309" s="343"/>
      <c r="R309" s="343"/>
      <c r="S309" s="343"/>
      <c r="T309" s="343"/>
      <c r="U309" s="343"/>
    </row>
    <row r="310" spans="1:21" x14ac:dyDescent="0.25">
      <c r="A310" s="343"/>
      <c r="B310" s="343"/>
      <c r="C310" s="343"/>
      <c r="D310" s="343"/>
      <c r="E310" s="343"/>
      <c r="F310" s="343"/>
      <c r="G310" s="343"/>
      <c r="H310" s="343"/>
      <c r="I310" s="343"/>
      <c r="J310" s="343"/>
      <c r="K310" s="343"/>
      <c r="L310" s="343"/>
      <c r="M310" s="343"/>
      <c r="N310" s="343"/>
      <c r="O310" s="343"/>
      <c r="P310" s="343"/>
      <c r="Q310" s="343"/>
      <c r="R310" s="343"/>
      <c r="S310" s="343"/>
      <c r="T310" s="343"/>
      <c r="U310" s="343"/>
    </row>
    <row r="311" spans="1:21" x14ac:dyDescent="0.25">
      <c r="A311" s="343"/>
      <c r="B311" s="343"/>
      <c r="C311" s="343"/>
      <c r="D311" s="343"/>
      <c r="E311" s="343"/>
      <c r="F311" s="343"/>
      <c r="G311" s="343"/>
      <c r="H311" s="343"/>
      <c r="I311" s="343"/>
      <c r="J311" s="343"/>
      <c r="K311" s="343"/>
      <c r="L311" s="343"/>
      <c r="M311" s="343"/>
      <c r="N311" s="343"/>
      <c r="O311" s="343"/>
      <c r="P311" s="343"/>
      <c r="Q311" s="343"/>
      <c r="R311" s="343"/>
      <c r="S311" s="343"/>
      <c r="T311" s="343"/>
      <c r="U311" s="343"/>
    </row>
    <row r="312" spans="1:21" x14ac:dyDescent="0.25">
      <c r="A312" s="343"/>
      <c r="B312" s="343"/>
      <c r="C312" s="343"/>
      <c r="D312" s="343"/>
      <c r="E312" s="343"/>
      <c r="F312" s="343"/>
      <c r="G312" s="343"/>
      <c r="H312" s="343"/>
      <c r="I312" s="343"/>
      <c r="J312" s="343"/>
      <c r="K312" s="343"/>
      <c r="L312" s="343"/>
      <c r="M312" s="343"/>
      <c r="N312" s="343"/>
      <c r="O312" s="343"/>
      <c r="P312" s="343"/>
      <c r="Q312" s="343"/>
      <c r="R312" s="343"/>
      <c r="S312" s="343"/>
      <c r="T312" s="343"/>
      <c r="U312" s="343"/>
    </row>
    <row r="313" spans="1:21" x14ac:dyDescent="0.25">
      <c r="A313" s="343"/>
      <c r="B313" s="343"/>
      <c r="C313" s="343"/>
      <c r="D313" s="343"/>
      <c r="E313" s="343"/>
      <c r="F313" s="343"/>
      <c r="G313" s="343"/>
      <c r="H313" s="343"/>
      <c r="I313" s="343"/>
      <c r="J313" s="343"/>
      <c r="K313" s="343"/>
      <c r="L313" s="343"/>
      <c r="M313" s="343"/>
      <c r="N313" s="343"/>
      <c r="O313" s="343"/>
      <c r="P313" s="343"/>
      <c r="Q313" s="343"/>
      <c r="R313" s="343"/>
      <c r="S313" s="343"/>
      <c r="T313" s="343"/>
      <c r="U313" s="343"/>
    </row>
    <row r="314" spans="1:21" x14ac:dyDescent="0.25">
      <c r="A314" s="343"/>
      <c r="B314" s="343"/>
      <c r="C314" s="343"/>
      <c r="D314" s="343"/>
      <c r="E314" s="343"/>
      <c r="F314" s="343"/>
      <c r="G314" s="343"/>
      <c r="H314" s="343"/>
      <c r="I314" s="343"/>
      <c r="J314" s="343"/>
      <c r="K314" s="343"/>
      <c r="L314" s="343"/>
      <c r="M314" s="343"/>
      <c r="N314" s="343"/>
      <c r="O314" s="343"/>
      <c r="P314" s="343"/>
      <c r="Q314" s="343"/>
      <c r="R314" s="343"/>
      <c r="S314" s="343"/>
      <c r="T314" s="343"/>
      <c r="U314" s="343"/>
    </row>
    <row r="315" spans="1:21" x14ac:dyDescent="0.25">
      <c r="A315" s="343"/>
      <c r="B315" s="343"/>
      <c r="C315" s="343"/>
      <c r="D315" s="343"/>
      <c r="E315" s="343"/>
      <c r="F315" s="343"/>
      <c r="G315" s="343"/>
      <c r="H315" s="343"/>
      <c r="I315" s="343"/>
      <c r="J315" s="343"/>
      <c r="K315" s="343"/>
      <c r="L315" s="343"/>
      <c r="M315" s="343"/>
      <c r="N315" s="343"/>
      <c r="O315" s="343"/>
      <c r="P315" s="343"/>
      <c r="Q315" s="343"/>
      <c r="R315" s="343"/>
      <c r="S315" s="343"/>
      <c r="T315" s="343"/>
      <c r="U315" s="343"/>
    </row>
    <row r="316" spans="1:21" x14ac:dyDescent="0.25">
      <c r="A316" s="343"/>
      <c r="B316" s="343"/>
      <c r="C316" s="343"/>
      <c r="D316" s="343"/>
      <c r="E316" s="343"/>
      <c r="F316" s="343"/>
      <c r="G316" s="343"/>
      <c r="H316" s="343"/>
      <c r="I316" s="343"/>
      <c r="J316" s="343"/>
      <c r="K316" s="343"/>
      <c r="L316" s="343"/>
      <c r="M316" s="343"/>
      <c r="N316" s="343"/>
      <c r="O316" s="343"/>
      <c r="P316" s="343"/>
      <c r="Q316" s="343"/>
      <c r="R316" s="343"/>
      <c r="S316" s="343"/>
      <c r="T316" s="343"/>
      <c r="U316" s="343"/>
    </row>
    <row r="317" spans="1:21" x14ac:dyDescent="0.25">
      <c r="A317" s="343"/>
      <c r="B317" s="343"/>
      <c r="C317" s="343"/>
      <c r="D317" s="343"/>
      <c r="E317" s="343"/>
      <c r="F317" s="343"/>
      <c r="G317" s="343"/>
      <c r="H317" s="343"/>
      <c r="I317" s="343"/>
      <c r="J317" s="343"/>
      <c r="K317" s="343"/>
      <c r="L317" s="343"/>
      <c r="M317" s="343"/>
      <c r="N317" s="343"/>
      <c r="O317" s="343"/>
      <c r="P317" s="343"/>
      <c r="Q317" s="343"/>
      <c r="R317" s="343"/>
      <c r="S317" s="343"/>
      <c r="T317" s="343"/>
      <c r="U317" s="343"/>
    </row>
    <row r="318" spans="1:21" x14ac:dyDescent="0.25">
      <c r="A318" s="343"/>
      <c r="B318" s="343"/>
      <c r="C318" s="343"/>
      <c r="D318" s="343"/>
      <c r="E318" s="343"/>
      <c r="F318" s="343"/>
      <c r="G318" s="343"/>
      <c r="H318" s="343"/>
      <c r="I318" s="343"/>
      <c r="J318" s="343"/>
      <c r="K318" s="343"/>
      <c r="L318" s="343"/>
      <c r="M318" s="343"/>
      <c r="N318" s="343"/>
      <c r="O318" s="343"/>
      <c r="P318" s="343"/>
      <c r="Q318" s="343"/>
      <c r="R318" s="343"/>
      <c r="S318" s="343"/>
      <c r="T318" s="343"/>
      <c r="U318" s="343"/>
    </row>
    <row r="319" spans="1:21" x14ac:dyDescent="0.25">
      <c r="A319" s="343"/>
      <c r="B319" s="343"/>
      <c r="C319" s="343"/>
      <c r="D319" s="343"/>
      <c r="E319" s="343"/>
      <c r="F319" s="343"/>
      <c r="G319" s="343"/>
      <c r="H319" s="343"/>
      <c r="I319" s="343"/>
      <c r="J319" s="343"/>
      <c r="K319" s="343"/>
      <c r="L319" s="343"/>
      <c r="M319" s="343"/>
      <c r="N319" s="343"/>
      <c r="O319" s="343"/>
      <c r="P319" s="343"/>
      <c r="Q319" s="343"/>
      <c r="R319" s="343"/>
      <c r="S319" s="343"/>
      <c r="T319" s="343"/>
      <c r="U319" s="343"/>
    </row>
    <row r="320" spans="1:21" x14ac:dyDescent="0.25">
      <c r="A320" s="343"/>
      <c r="B320" s="343"/>
      <c r="C320" s="343"/>
      <c r="D320" s="343"/>
      <c r="E320" s="343"/>
      <c r="F320" s="343"/>
      <c r="G320" s="343"/>
      <c r="H320" s="343"/>
      <c r="I320" s="343"/>
      <c r="J320" s="343"/>
      <c r="K320" s="343"/>
      <c r="L320" s="343"/>
      <c r="M320" s="343"/>
      <c r="N320" s="343"/>
      <c r="O320" s="343"/>
      <c r="P320" s="343"/>
      <c r="Q320" s="343"/>
      <c r="R320" s="343"/>
      <c r="S320" s="343"/>
      <c r="T320" s="343"/>
      <c r="U320" s="343"/>
    </row>
    <row r="321" spans="1:21" x14ac:dyDescent="0.25">
      <c r="A321" s="343"/>
      <c r="B321" s="343"/>
      <c r="C321" s="343"/>
      <c r="D321" s="343"/>
      <c r="E321" s="343"/>
      <c r="F321" s="343"/>
      <c r="G321" s="343"/>
      <c r="H321" s="343"/>
      <c r="I321" s="343"/>
      <c r="J321" s="343"/>
      <c r="K321" s="343"/>
      <c r="L321" s="343"/>
      <c r="M321" s="343"/>
      <c r="N321" s="343"/>
      <c r="O321" s="343"/>
      <c r="P321" s="343"/>
      <c r="Q321" s="343"/>
      <c r="R321" s="343"/>
      <c r="S321" s="343"/>
      <c r="T321" s="343"/>
      <c r="U321" s="343"/>
    </row>
    <row r="322" spans="1:21" x14ac:dyDescent="0.25">
      <c r="A322" s="343"/>
      <c r="B322" s="343"/>
      <c r="C322" s="343"/>
      <c r="D322" s="343"/>
      <c r="E322" s="343"/>
      <c r="F322" s="343"/>
      <c r="G322" s="343"/>
      <c r="H322" s="343"/>
      <c r="I322" s="343"/>
      <c r="J322" s="343"/>
      <c r="K322" s="343"/>
      <c r="L322" s="343"/>
      <c r="M322" s="343"/>
      <c r="N322" s="343"/>
      <c r="O322" s="343"/>
      <c r="P322" s="343"/>
      <c r="Q322" s="343"/>
      <c r="R322" s="343"/>
      <c r="S322" s="343"/>
      <c r="T322" s="343"/>
      <c r="U322" s="343"/>
    </row>
    <row r="323" spans="1:21" x14ac:dyDescent="0.25">
      <c r="A323" s="343"/>
      <c r="B323" s="343"/>
      <c r="C323" s="343"/>
      <c r="D323" s="343"/>
      <c r="E323" s="343"/>
      <c r="F323" s="343"/>
      <c r="G323" s="343"/>
      <c r="H323" s="343"/>
      <c r="I323" s="343"/>
      <c r="J323" s="343"/>
      <c r="K323" s="343"/>
      <c r="L323" s="343"/>
      <c r="M323" s="343"/>
      <c r="N323" s="343"/>
      <c r="O323" s="343"/>
      <c r="P323" s="343"/>
      <c r="Q323" s="343"/>
      <c r="R323" s="343"/>
      <c r="S323" s="343"/>
      <c r="T323" s="343"/>
      <c r="U323" s="343"/>
    </row>
    <row r="324" spans="1:21" x14ac:dyDescent="0.25">
      <c r="A324" s="343"/>
      <c r="B324" s="343"/>
      <c r="C324" s="343"/>
      <c r="D324" s="343"/>
      <c r="E324" s="343"/>
      <c r="F324" s="343"/>
      <c r="G324" s="343"/>
      <c r="H324" s="343"/>
      <c r="I324" s="343"/>
      <c r="J324" s="343"/>
      <c r="K324" s="343"/>
      <c r="L324" s="343"/>
      <c r="M324" s="343"/>
      <c r="N324" s="343"/>
      <c r="O324" s="343"/>
      <c r="P324" s="343"/>
      <c r="Q324" s="343"/>
      <c r="R324" s="343"/>
      <c r="S324" s="343"/>
      <c r="T324" s="343"/>
      <c r="U324" s="343"/>
    </row>
    <row r="325" spans="1:21" x14ac:dyDescent="0.25">
      <c r="A325" s="343"/>
      <c r="B325" s="343"/>
      <c r="C325" s="343"/>
      <c r="D325" s="343"/>
      <c r="E325" s="343"/>
      <c r="F325" s="343"/>
      <c r="G325" s="343"/>
      <c r="H325" s="343"/>
      <c r="I325" s="343"/>
      <c r="J325" s="343"/>
      <c r="K325" s="343"/>
      <c r="L325" s="343"/>
      <c r="M325" s="343"/>
      <c r="N325" s="343"/>
      <c r="O325" s="343"/>
      <c r="P325" s="343"/>
      <c r="Q325" s="343"/>
      <c r="R325" s="343"/>
      <c r="S325" s="343"/>
      <c r="T325" s="343"/>
      <c r="U325" s="343"/>
    </row>
    <row r="326" spans="1:21" x14ac:dyDescent="0.25">
      <c r="A326" s="343"/>
      <c r="B326" s="343"/>
      <c r="C326" s="343"/>
      <c r="D326" s="343"/>
      <c r="E326" s="343"/>
      <c r="F326" s="343"/>
      <c r="G326" s="343"/>
      <c r="H326" s="343"/>
      <c r="I326" s="343"/>
      <c r="J326" s="343"/>
      <c r="K326" s="343"/>
      <c r="L326" s="343"/>
      <c r="M326" s="343"/>
      <c r="N326" s="343"/>
      <c r="O326" s="343"/>
      <c r="P326" s="343"/>
      <c r="Q326" s="343"/>
      <c r="R326" s="343"/>
      <c r="S326" s="343"/>
      <c r="T326" s="343"/>
      <c r="U326" s="343"/>
    </row>
    <row r="327" spans="1:21" x14ac:dyDescent="0.25">
      <c r="A327" s="343"/>
      <c r="B327" s="343"/>
      <c r="C327" s="343"/>
      <c r="D327" s="343"/>
      <c r="E327" s="343"/>
      <c r="F327" s="343"/>
      <c r="G327" s="343"/>
      <c r="H327" s="343"/>
      <c r="I327" s="343"/>
      <c r="J327" s="343"/>
      <c r="K327" s="343"/>
      <c r="L327" s="343"/>
      <c r="M327" s="343"/>
      <c r="N327" s="343"/>
      <c r="O327" s="343"/>
      <c r="P327" s="343"/>
      <c r="Q327" s="343"/>
      <c r="R327" s="343"/>
      <c r="S327" s="343"/>
      <c r="T327" s="343"/>
      <c r="U327" s="343"/>
    </row>
    <row r="328" spans="1:21" x14ac:dyDescent="0.25">
      <c r="A328" s="343"/>
      <c r="B328" s="343"/>
      <c r="C328" s="343"/>
      <c r="D328" s="343"/>
      <c r="E328" s="343"/>
      <c r="F328" s="343"/>
      <c r="G328" s="343"/>
      <c r="H328" s="343"/>
      <c r="I328" s="343"/>
      <c r="J328" s="343"/>
      <c r="K328" s="343"/>
      <c r="L328" s="343"/>
      <c r="M328" s="343"/>
      <c r="N328" s="343"/>
      <c r="O328" s="343"/>
      <c r="P328" s="343"/>
      <c r="Q328" s="343"/>
      <c r="R328" s="343"/>
      <c r="S328" s="343"/>
      <c r="T328" s="343"/>
      <c r="U328" s="343"/>
    </row>
    <row r="329" spans="1:21" x14ac:dyDescent="0.25">
      <c r="A329" s="343"/>
      <c r="B329" s="343"/>
      <c r="C329" s="343"/>
      <c r="D329" s="343"/>
      <c r="E329" s="343"/>
      <c r="F329" s="343"/>
      <c r="G329" s="343"/>
      <c r="H329" s="343"/>
      <c r="I329" s="343"/>
      <c r="J329" s="343"/>
      <c r="K329" s="343"/>
      <c r="L329" s="343"/>
      <c r="M329" s="343"/>
      <c r="N329" s="343"/>
      <c r="O329" s="343"/>
      <c r="P329" s="343"/>
      <c r="Q329" s="343"/>
      <c r="R329" s="343"/>
      <c r="S329" s="343"/>
      <c r="T329" s="343"/>
      <c r="U329" s="343"/>
    </row>
    <row r="330" spans="1:21" x14ac:dyDescent="0.25">
      <c r="A330" s="343"/>
      <c r="B330" s="343"/>
      <c r="C330" s="343"/>
      <c r="D330" s="343"/>
      <c r="E330" s="343"/>
      <c r="F330" s="343"/>
      <c r="G330" s="343"/>
      <c r="H330" s="343"/>
      <c r="I330" s="343"/>
      <c r="J330" s="343"/>
      <c r="K330" s="343"/>
      <c r="L330" s="343"/>
      <c r="M330" s="343"/>
      <c r="N330" s="343"/>
      <c r="O330" s="343"/>
      <c r="P330" s="343"/>
      <c r="Q330" s="343"/>
      <c r="R330" s="343"/>
      <c r="S330" s="343"/>
      <c r="T330" s="343"/>
      <c r="U330" s="343"/>
    </row>
    <row r="331" spans="1:21" x14ac:dyDescent="0.25">
      <c r="A331" s="343"/>
      <c r="B331" s="343"/>
      <c r="C331" s="343"/>
      <c r="D331" s="343"/>
      <c r="E331" s="343"/>
      <c r="F331" s="343"/>
      <c r="G331" s="343"/>
      <c r="H331" s="343"/>
      <c r="I331" s="343"/>
      <c r="J331" s="343"/>
      <c r="K331" s="343"/>
      <c r="L331" s="343"/>
      <c r="M331" s="343"/>
      <c r="N331" s="343"/>
      <c r="O331" s="343"/>
      <c r="P331" s="343"/>
      <c r="Q331" s="343"/>
      <c r="R331" s="343"/>
      <c r="S331" s="343"/>
      <c r="T331" s="343"/>
      <c r="U331" s="343"/>
    </row>
    <row r="332" spans="1:21" x14ac:dyDescent="0.25">
      <c r="A332" s="343"/>
      <c r="B332" s="343"/>
      <c r="C332" s="343"/>
      <c r="D332" s="343"/>
      <c r="E332" s="343"/>
      <c r="F332" s="343"/>
      <c r="G332" s="343"/>
      <c r="H332" s="343"/>
      <c r="I332" s="343"/>
      <c r="J332" s="343"/>
      <c r="K332" s="343"/>
      <c r="L332" s="343"/>
      <c r="M332" s="343"/>
      <c r="N332" s="343"/>
      <c r="O332" s="343"/>
      <c r="P332" s="343"/>
      <c r="Q332" s="343"/>
      <c r="R332" s="343"/>
      <c r="S332" s="343"/>
      <c r="T332" s="343"/>
      <c r="U332" s="343"/>
    </row>
    <row r="333" spans="1:21" x14ac:dyDescent="0.25">
      <c r="A333" s="343"/>
      <c r="B333" s="343"/>
      <c r="C333" s="343"/>
      <c r="D333" s="343"/>
      <c r="E333" s="343"/>
      <c r="F333" s="343"/>
      <c r="G333" s="343"/>
      <c r="H333" s="343"/>
      <c r="I333" s="343"/>
      <c r="J333" s="343"/>
      <c r="K333" s="343"/>
      <c r="L333" s="343"/>
      <c r="M333" s="343"/>
      <c r="N333" s="343"/>
      <c r="O333" s="343"/>
      <c r="P333" s="343"/>
      <c r="Q333" s="343"/>
      <c r="R333" s="343"/>
      <c r="S333" s="343"/>
      <c r="T333" s="343"/>
      <c r="U333" s="343"/>
    </row>
    <row r="334" spans="1:21" x14ac:dyDescent="0.25">
      <c r="A334" s="343"/>
      <c r="B334" s="343"/>
      <c r="C334" s="343"/>
      <c r="D334" s="343"/>
      <c r="E334" s="343"/>
      <c r="F334" s="343"/>
      <c r="G334" s="343"/>
      <c r="H334" s="343"/>
      <c r="I334" s="343"/>
      <c r="J334" s="343"/>
      <c r="K334" s="343"/>
      <c r="L334" s="343"/>
      <c r="M334" s="343"/>
      <c r="N334" s="343"/>
      <c r="O334" s="343"/>
      <c r="P334" s="343"/>
      <c r="Q334" s="343"/>
      <c r="R334" s="343"/>
      <c r="S334" s="343"/>
      <c r="T334" s="343"/>
      <c r="U334" s="343"/>
    </row>
    <row r="335" spans="1:21" x14ac:dyDescent="0.25">
      <c r="A335" s="343"/>
      <c r="B335" s="343"/>
      <c r="C335" s="343"/>
      <c r="D335" s="343"/>
      <c r="E335" s="343"/>
      <c r="F335" s="343"/>
      <c r="G335" s="343"/>
      <c r="H335" s="343"/>
      <c r="I335" s="343"/>
      <c r="J335" s="343"/>
      <c r="K335" s="343"/>
      <c r="L335" s="343"/>
      <c r="M335" s="343"/>
      <c r="N335" s="343"/>
      <c r="O335" s="343"/>
      <c r="P335" s="343"/>
      <c r="Q335" s="343"/>
      <c r="R335" s="343"/>
      <c r="S335" s="343"/>
      <c r="T335" s="343"/>
      <c r="U335" s="343"/>
    </row>
    <row r="336" spans="1:21" x14ac:dyDescent="0.25">
      <c r="A336" s="343"/>
      <c r="B336" s="343"/>
      <c r="C336" s="343"/>
      <c r="D336" s="343"/>
      <c r="E336" s="343"/>
      <c r="F336" s="343"/>
      <c r="G336" s="343"/>
      <c r="H336" s="343"/>
      <c r="I336" s="343"/>
      <c r="J336" s="343"/>
      <c r="K336" s="343"/>
      <c r="L336" s="343"/>
      <c r="M336" s="343"/>
      <c r="N336" s="343"/>
      <c r="O336" s="343"/>
      <c r="P336" s="343"/>
      <c r="Q336" s="343"/>
      <c r="R336" s="343"/>
      <c r="S336" s="343"/>
      <c r="T336" s="343"/>
      <c r="U336" s="343"/>
    </row>
    <row r="337" spans="1:21" x14ac:dyDescent="0.25">
      <c r="A337" s="343"/>
      <c r="B337" s="343"/>
      <c r="C337" s="343"/>
      <c r="D337" s="343"/>
      <c r="E337" s="343"/>
      <c r="F337" s="343"/>
      <c r="G337" s="343"/>
      <c r="H337" s="343"/>
      <c r="I337" s="343"/>
      <c r="J337" s="343"/>
      <c r="K337" s="343"/>
      <c r="L337" s="343"/>
      <c r="M337" s="343"/>
      <c r="N337" s="343"/>
      <c r="O337" s="343"/>
      <c r="P337" s="343"/>
      <c r="Q337" s="343"/>
      <c r="R337" s="343"/>
      <c r="S337" s="343"/>
      <c r="T337" s="343"/>
      <c r="U337" s="343"/>
    </row>
    <row r="338" spans="1:21" x14ac:dyDescent="0.25">
      <c r="A338" s="343"/>
      <c r="B338" s="343"/>
      <c r="C338" s="343"/>
      <c r="D338" s="343"/>
      <c r="E338" s="343"/>
      <c r="F338" s="343"/>
      <c r="G338" s="343"/>
      <c r="H338" s="343"/>
      <c r="I338" s="343"/>
      <c r="J338" s="343"/>
      <c r="K338" s="343"/>
      <c r="L338" s="343"/>
      <c r="M338" s="343"/>
      <c r="N338" s="343"/>
      <c r="O338" s="343"/>
      <c r="P338" s="343"/>
      <c r="Q338" s="343"/>
      <c r="R338" s="343"/>
      <c r="S338" s="343"/>
      <c r="T338" s="343"/>
      <c r="U338" s="343"/>
    </row>
    <row r="339" spans="1:21" x14ac:dyDescent="0.25">
      <c r="A339" s="343"/>
      <c r="B339" s="343"/>
      <c r="C339" s="343"/>
      <c r="D339" s="343"/>
      <c r="E339" s="343"/>
      <c r="F339" s="343"/>
      <c r="G339" s="343"/>
      <c r="H339" s="343"/>
      <c r="I339" s="343"/>
      <c r="J339" s="343"/>
      <c r="K339" s="343"/>
      <c r="L339" s="343"/>
      <c r="M339" s="343"/>
      <c r="N339" s="343"/>
      <c r="O339" s="343"/>
      <c r="P339" s="343"/>
      <c r="Q339" s="343"/>
      <c r="R339" s="343"/>
      <c r="S339" s="343"/>
      <c r="T339" s="343"/>
      <c r="U339" s="343"/>
    </row>
    <row r="340" spans="1:21" x14ac:dyDescent="0.25">
      <c r="A340" s="343"/>
      <c r="B340" s="343"/>
      <c r="C340" s="343"/>
      <c r="D340" s="343"/>
      <c r="E340" s="343"/>
      <c r="F340" s="343"/>
      <c r="G340" s="343"/>
      <c r="H340" s="343"/>
      <c r="I340" s="343"/>
      <c r="J340" s="343"/>
      <c r="K340" s="343"/>
      <c r="L340" s="343"/>
      <c r="M340" s="343"/>
      <c r="N340" s="343"/>
      <c r="O340" s="343"/>
      <c r="P340" s="343"/>
      <c r="Q340" s="343"/>
      <c r="R340" s="343"/>
      <c r="S340" s="343"/>
      <c r="T340" s="343"/>
      <c r="U340" s="343"/>
    </row>
    <row r="341" spans="1:21" x14ac:dyDescent="0.25">
      <c r="A341" s="343"/>
      <c r="B341" s="343"/>
      <c r="C341" s="343"/>
      <c r="D341" s="343"/>
      <c r="E341" s="343"/>
      <c r="F341" s="343"/>
      <c r="G341" s="343"/>
      <c r="H341" s="343"/>
      <c r="I341" s="343"/>
      <c r="J341" s="343"/>
      <c r="K341" s="343"/>
      <c r="L341" s="343"/>
      <c r="M341" s="343"/>
      <c r="N341" s="343"/>
      <c r="O341" s="343"/>
      <c r="P341" s="343"/>
      <c r="Q341" s="343"/>
      <c r="R341" s="343"/>
      <c r="S341" s="343"/>
      <c r="T341" s="343"/>
      <c r="U341" s="343"/>
    </row>
    <row r="342" spans="1:21" x14ac:dyDescent="0.25">
      <c r="A342" s="343"/>
      <c r="B342" s="343"/>
      <c r="C342" s="343"/>
      <c r="D342" s="343"/>
      <c r="E342" s="343"/>
      <c r="F342" s="343"/>
      <c r="G342" s="343"/>
      <c r="H342" s="343"/>
      <c r="I342" s="343"/>
      <c r="J342" s="343"/>
      <c r="K342" s="343"/>
      <c r="L342" s="343"/>
      <c r="M342" s="343"/>
      <c r="N342" s="343"/>
      <c r="O342" s="343"/>
      <c r="P342" s="343"/>
      <c r="Q342" s="343"/>
      <c r="R342" s="343"/>
      <c r="S342" s="343"/>
      <c r="T342" s="343"/>
      <c r="U342" s="343"/>
    </row>
    <row r="343" spans="1:21" x14ac:dyDescent="0.25">
      <c r="A343" s="343"/>
      <c r="B343" s="343"/>
      <c r="C343" s="343"/>
      <c r="D343" s="343"/>
      <c r="E343" s="343"/>
      <c r="F343" s="343"/>
      <c r="G343" s="343"/>
      <c r="H343" s="343"/>
      <c r="I343" s="343"/>
      <c r="J343" s="343"/>
      <c r="K343" s="343"/>
      <c r="L343" s="343"/>
      <c r="M343" s="343"/>
      <c r="N343" s="343"/>
      <c r="O343" s="343"/>
      <c r="P343" s="343"/>
      <c r="Q343" s="343"/>
      <c r="R343" s="343"/>
      <c r="S343" s="343"/>
      <c r="T343" s="343"/>
      <c r="U343" s="343"/>
    </row>
    <row r="344" spans="1:21" x14ac:dyDescent="0.25">
      <c r="A344" s="343"/>
      <c r="B344" s="343"/>
      <c r="C344" s="343"/>
      <c r="D344" s="343"/>
      <c r="E344" s="343"/>
      <c r="F344" s="343"/>
      <c r="G344" s="343"/>
      <c r="H344" s="343"/>
      <c r="I344" s="343"/>
      <c r="J344" s="343"/>
      <c r="K344" s="343"/>
      <c r="L344" s="343"/>
      <c r="M344" s="343"/>
      <c r="N344" s="343"/>
      <c r="O344" s="343"/>
      <c r="P344" s="343"/>
      <c r="Q344" s="343"/>
      <c r="R344" s="343"/>
      <c r="S344" s="343"/>
      <c r="T344" s="343"/>
      <c r="U344" s="343"/>
    </row>
    <row r="345" spans="1:21" x14ac:dyDescent="0.25">
      <c r="A345" s="343"/>
      <c r="B345" s="343"/>
      <c r="C345" s="343"/>
      <c r="D345" s="343"/>
      <c r="E345" s="343"/>
      <c r="F345" s="343"/>
      <c r="G345" s="343"/>
      <c r="H345" s="343"/>
      <c r="I345" s="343"/>
      <c r="J345" s="343"/>
      <c r="K345" s="343"/>
      <c r="L345" s="343"/>
      <c r="M345" s="343"/>
      <c r="N345" s="343"/>
      <c r="O345" s="343"/>
      <c r="P345" s="343"/>
      <c r="Q345" s="343"/>
      <c r="R345" s="343"/>
      <c r="S345" s="343"/>
      <c r="T345" s="343"/>
      <c r="U345" s="343"/>
    </row>
    <row r="346" spans="1:21" x14ac:dyDescent="0.25">
      <c r="A346" s="343"/>
      <c r="B346" s="343"/>
      <c r="C346" s="343"/>
      <c r="D346" s="343"/>
      <c r="E346" s="343"/>
      <c r="F346" s="343"/>
      <c r="G346" s="343"/>
      <c r="H346" s="343"/>
      <c r="I346" s="343"/>
      <c r="J346" s="343"/>
      <c r="K346" s="343"/>
      <c r="L346" s="343"/>
      <c r="M346" s="343"/>
      <c r="N346" s="343"/>
      <c r="O346" s="343"/>
      <c r="P346" s="343"/>
      <c r="Q346" s="343"/>
      <c r="R346" s="343"/>
      <c r="S346" s="343"/>
      <c r="T346" s="343"/>
      <c r="U346" s="343"/>
    </row>
    <row r="347" spans="1:21" x14ac:dyDescent="0.25">
      <c r="A347" s="343"/>
      <c r="B347" s="343"/>
      <c r="C347" s="343"/>
      <c r="D347" s="343"/>
      <c r="E347" s="343"/>
      <c r="F347" s="343"/>
      <c r="G347" s="343"/>
      <c r="H347" s="343"/>
      <c r="I347" s="343"/>
      <c r="J347" s="343"/>
      <c r="K347" s="343"/>
      <c r="L347" s="343"/>
      <c r="M347" s="343"/>
      <c r="N347" s="343"/>
      <c r="O347" s="343"/>
      <c r="P347" s="343"/>
      <c r="Q347" s="343"/>
      <c r="R347" s="343"/>
      <c r="S347" s="343"/>
      <c r="T347" s="343"/>
      <c r="U347" s="343"/>
    </row>
    <row r="348" spans="1:21" x14ac:dyDescent="0.25">
      <c r="A348" s="343"/>
      <c r="B348" s="343"/>
      <c r="C348" s="343"/>
      <c r="D348" s="343"/>
      <c r="E348" s="343"/>
      <c r="F348" s="343"/>
      <c r="G348" s="343"/>
      <c r="H348" s="343"/>
      <c r="I348" s="343"/>
      <c r="J348" s="343"/>
      <c r="K348" s="343"/>
      <c r="L348" s="343"/>
      <c r="M348" s="343"/>
      <c r="N348" s="343"/>
      <c r="O348" s="343"/>
      <c r="P348" s="343"/>
      <c r="Q348" s="343"/>
      <c r="R348" s="343"/>
      <c r="S348" s="343"/>
      <c r="T348" s="343"/>
      <c r="U348" s="343"/>
    </row>
    <row r="349" spans="1:21" x14ac:dyDescent="0.25">
      <c r="A349" s="343"/>
      <c r="B349" s="343"/>
      <c r="C349" s="343"/>
      <c r="D349" s="343"/>
      <c r="E349" s="343"/>
      <c r="F349" s="343"/>
      <c r="G349" s="343"/>
      <c r="H349" s="343"/>
      <c r="I349" s="343"/>
      <c r="J349" s="343"/>
      <c r="K349" s="343"/>
      <c r="L349" s="343"/>
      <c r="M349" s="343"/>
      <c r="N349" s="343"/>
      <c r="O349" s="343"/>
      <c r="P349" s="343"/>
      <c r="Q349" s="343"/>
      <c r="R349" s="343"/>
      <c r="S349" s="343"/>
      <c r="T349" s="343"/>
      <c r="U349" s="343"/>
    </row>
    <row r="350" spans="1:21" x14ac:dyDescent="0.25">
      <c r="A350" s="343"/>
      <c r="B350" s="343"/>
      <c r="C350" s="343"/>
      <c r="D350" s="343"/>
      <c r="E350" s="343"/>
      <c r="F350" s="343"/>
      <c r="G350" s="343"/>
      <c r="H350" s="343"/>
      <c r="I350" s="343"/>
      <c r="J350" s="343"/>
      <c r="K350" s="343"/>
      <c r="L350" s="343"/>
      <c r="M350" s="343"/>
      <c r="N350" s="343"/>
      <c r="O350" s="343"/>
      <c r="P350" s="343"/>
      <c r="Q350" s="343"/>
      <c r="R350" s="343"/>
      <c r="S350" s="343"/>
      <c r="T350" s="343"/>
      <c r="U350" s="343"/>
    </row>
    <row r="351" spans="1:21" x14ac:dyDescent="0.25">
      <c r="A351" s="343"/>
      <c r="B351" s="343"/>
      <c r="C351" s="343"/>
      <c r="D351" s="343"/>
      <c r="E351" s="343"/>
      <c r="F351" s="343"/>
      <c r="G351" s="343"/>
      <c r="H351" s="343"/>
      <c r="I351" s="343"/>
      <c r="J351" s="343"/>
      <c r="K351" s="343"/>
      <c r="L351" s="343"/>
      <c r="M351" s="343"/>
      <c r="N351" s="343"/>
      <c r="O351" s="343"/>
      <c r="P351" s="343"/>
      <c r="Q351" s="343"/>
      <c r="R351" s="343"/>
      <c r="S351" s="343"/>
      <c r="T351" s="343"/>
      <c r="U351" s="343"/>
    </row>
    <row r="352" spans="1:21" x14ac:dyDescent="0.25">
      <c r="A352" s="343"/>
      <c r="B352" s="343"/>
      <c r="C352" s="343"/>
      <c r="D352" s="343"/>
      <c r="E352" s="343"/>
      <c r="F352" s="343"/>
      <c r="G352" s="343"/>
      <c r="H352" s="343"/>
      <c r="I352" s="343"/>
      <c r="J352" s="343"/>
      <c r="K352" s="343"/>
      <c r="L352" s="343"/>
      <c r="M352" s="343"/>
      <c r="N352" s="343"/>
      <c r="O352" s="343"/>
      <c r="P352" s="343"/>
      <c r="Q352" s="343"/>
      <c r="R352" s="343"/>
      <c r="S352" s="343"/>
      <c r="T352" s="343"/>
      <c r="U352" s="343"/>
    </row>
    <row r="353" spans="1:21" x14ac:dyDescent="0.25">
      <c r="A353" s="343"/>
      <c r="B353" s="343"/>
      <c r="C353" s="343"/>
      <c r="D353" s="343"/>
      <c r="E353" s="343"/>
      <c r="F353" s="343"/>
      <c r="G353" s="343"/>
      <c r="H353" s="343"/>
      <c r="I353" s="343"/>
      <c r="J353" s="343"/>
      <c r="K353" s="343"/>
      <c r="L353" s="343"/>
      <c r="M353" s="343"/>
      <c r="N353" s="343"/>
      <c r="O353" s="343"/>
      <c r="P353" s="343"/>
      <c r="Q353" s="343"/>
      <c r="R353" s="343"/>
      <c r="S353" s="343"/>
      <c r="T353" s="343"/>
      <c r="U353" s="343"/>
    </row>
    <row r="354" spans="1:21" x14ac:dyDescent="0.25">
      <c r="A354" s="343"/>
      <c r="B354" s="343"/>
      <c r="C354" s="343"/>
      <c r="D354" s="343"/>
      <c r="E354" s="343"/>
      <c r="F354" s="343"/>
      <c r="G354" s="343"/>
      <c r="H354" s="343"/>
      <c r="I354" s="343"/>
      <c r="J354" s="343"/>
      <c r="K354" s="343"/>
      <c r="L354" s="343"/>
      <c r="M354" s="343"/>
      <c r="N354" s="343"/>
      <c r="O354" s="343"/>
      <c r="P354" s="343"/>
      <c r="Q354" s="343"/>
      <c r="R354" s="343"/>
      <c r="S354" s="343"/>
      <c r="T354" s="343"/>
      <c r="U354" s="343"/>
    </row>
    <row r="355" spans="1:21" x14ac:dyDescent="0.25">
      <c r="A355" s="343"/>
      <c r="B355" s="343"/>
      <c r="C355" s="343"/>
      <c r="D355" s="343"/>
      <c r="E355" s="343"/>
      <c r="F355" s="343"/>
      <c r="G355" s="343"/>
      <c r="H355" s="343"/>
      <c r="I355" s="343"/>
      <c r="J355" s="343"/>
      <c r="K355" s="343"/>
      <c r="L355" s="343"/>
      <c r="M355" s="343"/>
      <c r="N355" s="343"/>
      <c r="O355" s="343"/>
      <c r="P355" s="343"/>
      <c r="Q355" s="343"/>
      <c r="R355" s="343"/>
      <c r="S355" s="343"/>
      <c r="T355" s="343"/>
      <c r="U355" s="343"/>
    </row>
    <row r="356" spans="1:21" x14ac:dyDescent="0.25">
      <c r="A356" s="343"/>
      <c r="B356" s="343"/>
      <c r="C356" s="343"/>
      <c r="D356" s="343"/>
      <c r="E356" s="343"/>
      <c r="F356" s="343"/>
      <c r="G356" s="343"/>
      <c r="H356" s="343"/>
      <c r="I356" s="343"/>
      <c r="J356" s="343"/>
      <c r="K356" s="343"/>
      <c r="L356" s="343"/>
      <c r="M356" s="343"/>
      <c r="N356" s="343"/>
      <c r="O356" s="343"/>
      <c r="P356" s="343"/>
      <c r="Q356" s="343"/>
      <c r="R356" s="343"/>
      <c r="S356" s="343"/>
      <c r="T356" s="343"/>
      <c r="U356" s="343"/>
    </row>
    <row r="357" spans="1:21" x14ac:dyDescent="0.25">
      <c r="A357" s="343"/>
      <c r="B357" s="343"/>
      <c r="C357" s="343"/>
      <c r="D357" s="343"/>
      <c r="E357" s="343"/>
      <c r="F357" s="343"/>
      <c r="G357" s="343"/>
      <c r="H357" s="343"/>
      <c r="I357" s="343"/>
      <c r="J357" s="343"/>
      <c r="K357" s="343"/>
      <c r="L357" s="343"/>
      <c r="M357" s="343"/>
      <c r="N357" s="343"/>
      <c r="O357" s="343"/>
      <c r="P357" s="343"/>
      <c r="Q357" s="343"/>
      <c r="R357" s="343"/>
      <c r="S357" s="343"/>
      <c r="T357" s="343"/>
      <c r="U357" s="343"/>
    </row>
    <row r="358" spans="1:21" x14ac:dyDescent="0.25">
      <c r="A358" s="343"/>
      <c r="B358" s="343"/>
      <c r="C358" s="343"/>
      <c r="D358" s="343"/>
      <c r="E358" s="343"/>
      <c r="F358" s="343"/>
      <c r="G358" s="343"/>
      <c r="H358" s="343"/>
      <c r="I358" s="343"/>
      <c r="J358" s="343"/>
      <c r="K358" s="343"/>
      <c r="L358" s="343"/>
      <c r="M358" s="343"/>
      <c r="N358" s="343"/>
      <c r="O358" s="343"/>
      <c r="P358" s="343"/>
      <c r="Q358" s="343"/>
      <c r="R358" s="343"/>
      <c r="S358" s="343"/>
      <c r="T358" s="343"/>
      <c r="U358" s="343"/>
    </row>
    <row r="359" spans="1:21" x14ac:dyDescent="0.25">
      <c r="A359" s="343"/>
      <c r="B359" s="343"/>
      <c r="C359" s="343"/>
      <c r="D359" s="343"/>
      <c r="E359" s="343"/>
      <c r="F359" s="343"/>
      <c r="G359" s="343"/>
      <c r="H359" s="343"/>
      <c r="I359" s="343"/>
      <c r="J359" s="343"/>
      <c r="K359" s="343"/>
      <c r="L359" s="343"/>
      <c r="M359" s="343"/>
      <c r="N359" s="343"/>
      <c r="O359" s="343"/>
      <c r="P359" s="343"/>
      <c r="Q359" s="343"/>
      <c r="R359" s="343"/>
      <c r="S359" s="343"/>
      <c r="T359" s="343"/>
      <c r="U359" s="343"/>
    </row>
    <row r="360" spans="1:21" x14ac:dyDescent="0.25">
      <c r="A360" s="343"/>
      <c r="B360" s="343"/>
      <c r="C360" s="343"/>
      <c r="D360" s="343"/>
      <c r="E360" s="343"/>
      <c r="F360" s="343"/>
      <c r="G360" s="343"/>
      <c r="H360" s="343"/>
      <c r="I360" s="343"/>
      <c r="J360" s="343"/>
      <c r="K360" s="343"/>
      <c r="L360" s="343"/>
      <c r="M360" s="343"/>
      <c r="N360" s="343"/>
      <c r="O360" s="343"/>
      <c r="P360" s="343"/>
      <c r="Q360" s="343"/>
      <c r="R360" s="343"/>
      <c r="S360" s="343"/>
      <c r="T360" s="343"/>
      <c r="U360" s="343"/>
    </row>
    <row r="361" spans="1:21" x14ac:dyDescent="0.25">
      <c r="A361" s="343"/>
      <c r="B361" s="343"/>
      <c r="C361" s="343"/>
      <c r="D361" s="343"/>
      <c r="E361" s="343"/>
      <c r="F361" s="343"/>
      <c r="G361" s="343"/>
      <c r="H361" s="343"/>
      <c r="I361" s="343"/>
      <c r="J361" s="343"/>
      <c r="K361" s="343"/>
      <c r="L361" s="343"/>
      <c r="M361" s="343"/>
      <c r="N361" s="343"/>
      <c r="O361" s="343"/>
      <c r="P361" s="343"/>
      <c r="Q361" s="343"/>
      <c r="R361" s="343"/>
      <c r="S361" s="343"/>
      <c r="T361" s="343"/>
      <c r="U361" s="343"/>
    </row>
    <row r="362" spans="1:21" x14ac:dyDescent="0.25">
      <c r="A362" s="343"/>
      <c r="B362" s="343"/>
      <c r="C362" s="343"/>
      <c r="D362" s="343"/>
      <c r="E362" s="343"/>
      <c r="F362" s="343"/>
      <c r="G362" s="343"/>
      <c r="H362" s="343"/>
      <c r="I362" s="343"/>
      <c r="J362" s="343"/>
      <c r="K362" s="343"/>
      <c r="L362" s="343"/>
      <c r="M362" s="343"/>
      <c r="N362" s="343"/>
      <c r="O362" s="343"/>
      <c r="P362" s="343"/>
      <c r="Q362" s="343"/>
      <c r="R362" s="343"/>
      <c r="S362" s="343"/>
      <c r="T362" s="343"/>
      <c r="U362" s="343"/>
    </row>
    <row r="363" spans="1:21" x14ac:dyDescent="0.25">
      <c r="A363" s="343"/>
      <c r="B363" s="343"/>
      <c r="C363" s="343"/>
      <c r="D363" s="343"/>
      <c r="E363" s="343"/>
      <c r="F363" s="343"/>
      <c r="G363" s="343"/>
      <c r="H363" s="343"/>
      <c r="I363" s="343"/>
      <c r="J363" s="343"/>
      <c r="K363" s="343"/>
      <c r="L363" s="343"/>
      <c r="M363" s="343"/>
      <c r="N363" s="343"/>
      <c r="O363" s="343"/>
      <c r="P363" s="343"/>
      <c r="Q363" s="343"/>
      <c r="R363" s="343"/>
      <c r="S363" s="343"/>
      <c r="T363" s="343"/>
      <c r="U363" s="343"/>
    </row>
    <row r="364" spans="1:21" x14ac:dyDescent="0.25">
      <c r="A364" s="343"/>
      <c r="B364" s="343"/>
      <c r="C364" s="343"/>
      <c r="D364" s="343"/>
      <c r="E364" s="343"/>
      <c r="F364" s="343"/>
      <c r="G364" s="343"/>
      <c r="H364" s="343"/>
      <c r="I364" s="343"/>
      <c r="J364" s="343"/>
      <c r="K364" s="343"/>
      <c r="L364" s="343"/>
      <c r="M364" s="343"/>
      <c r="N364" s="343"/>
      <c r="O364" s="343"/>
      <c r="P364" s="343"/>
      <c r="Q364" s="343"/>
      <c r="R364" s="343"/>
      <c r="S364" s="343"/>
      <c r="T364" s="343"/>
      <c r="U364" s="343"/>
    </row>
    <row r="365" spans="1:21" x14ac:dyDescent="0.25">
      <c r="A365" s="343"/>
      <c r="B365" s="343"/>
      <c r="C365" s="343"/>
      <c r="D365" s="343"/>
      <c r="E365" s="343"/>
      <c r="F365" s="343"/>
      <c r="G365" s="343"/>
      <c r="H365" s="343"/>
      <c r="I365" s="343"/>
      <c r="J365" s="343"/>
      <c r="K365" s="343"/>
      <c r="L365" s="343"/>
      <c r="M365" s="343"/>
      <c r="N365" s="343"/>
      <c r="O365" s="343"/>
      <c r="P365" s="343"/>
      <c r="Q365" s="343"/>
      <c r="R365" s="343"/>
      <c r="S365" s="343"/>
      <c r="T365" s="343"/>
      <c r="U365" s="343"/>
    </row>
    <row r="366" spans="1:21" x14ac:dyDescent="0.25">
      <c r="A366" s="343"/>
      <c r="B366" s="343"/>
      <c r="C366" s="343"/>
      <c r="D366" s="343"/>
      <c r="E366" s="343"/>
      <c r="F366" s="343"/>
      <c r="G366" s="343"/>
      <c r="H366" s="343"/>
      <c r="I366" s="343"/>
      <c r="J366" s="343"/>
      <c r="K366" s="343"/>
      <c r="L366" s="343"/>
      <c r="M366" s="343"/>
      <c r="N366" s="343"/>
      <c r="O366" s="343"/>
      <c r="P366" s="343"/>
      <c r="Q366" s="343"/>
      <c r="R366" s="343"/>
      <c r="S366" s="343"/>
      <c r="T366" s="343"/>
      <c r="U366" s="343"/>
    </row>
    <row r="367" spans="1:21" x14ac:dyDescent="0.25">
      <c r="A367" s="343"/>
      <c r="B367" s="343"/>
      <c r="C367" s="343"/>
      <c r="D367" s="343"/>
      <c r="E367" s="343"/>
      <c r="F367" s="343"/>
      <c r="G367" s="343"/>
      <c r="H367" s="343"/>
      <c r="I367" s="343"/>
      <c r="J367" s="343"/>
      <c r="K367" s="343"/>
      <c r="L367" s="343"/>
      <c r="M367" s="343"/>
      <c r="N367" s="343"/>
      <c r="O367" s="343"/>
      <c r="P367" s="343"/>
      <c r="Q367" s="343"/>
      <c r="R367" s="343"/>
      <c r="S367" s="343"/>
      <c r="T367" s="343"/>
      <c r="U367" s="343"/>
    </row>
    <row r="368" spans="1:21" x14ac:dyDescent="0.25">
      <c r="A368" s="343"/>
      <c r="B368" s="343"/>
      <c r="C368" s="343"/>
      <c r="D368" s="343"/>
      <c r="E368" s="343"/>
      <c r="F368" s="343"/>
      <c r="G368" s="343"/>
      <c r="H368" s="343"/>
      <c r="I368" s="343"/>
      <c r="J368" s="343"/>
      <c r="K368" s="343"/>
      <c r="L368" s="343"/>
      <c r="M368" s="343"/>
      <c r="N368" s="343"/>
      <c r="O368" s="343"/>
      <c r="P368" s="343"/>
      <c r="Q368" s="343"/>
      <c r="R368" s="343"/>
      <c r="S368" s="343"/>
      <c r="T368" s="343"/>
      <c r="U368" s="343"/>
    </row>
    <row r="369" spans="1:21" x14ac:dyDescent="0.25">
      <c r="A369" s="343"/>
      <c r="B369" s="343"/>
      <c r="C369" s="343"/>
      <c r="D369" s="343"/>
      <c r="E369" s="343"/>
      <c r="F369" s="343"/>
      <c r="G369" s="343"/>
      <c r="H369" s="343"/>
      <c r="I369" s="343"/>
      <c r="J369" s="343"/>
      <c r="K369" s="343"/>
      <c r="L369" s="343"/>
      <c r="M369" s="343"/>
      <c r="N369" s="343"/>
      <c r="O369" s="343"/>
      <c r="P369" s="343"/>
      <c r="Q369" s="343"/>
      <c r="R369" s="343"/>
      <c r="S369" s="343"/>
      <c r="T369" s="343"/>
      <c r="U369" s="343"/>
    </row>
    <row r="370" spans="1:21" x14ac:dyDescent="0.25">
      <c r="A370" s="343"/>
      <c r="B370" s="343"/>
      <c r="C370" s="343"/>
      <c r="D370" s="343"/>
      <c r="E370" s="343"/>
      <c r="F370" s="343"/>
      <c r="G370" s="343"/>
      <c r="H370" s="343"/>
      <c r="I370" s="343"/>
      <c r="J370" s="343"/>
      <c r="K370" s="343"/>
      <c r="L370" s="343"/>
      <c r="M370" s="343"/>
      <c r="N370" s="343"/>
      <c r="O370" s="343"/>
      <c r="P370" s="343"/>
      <c r="Q370" s="343"/>
      <c r="R370" s="343"/>
      <c r="S370" s="343"/>
      <c r="T370" s="343"/>
      <c r="U370" s="343"/>
    </row>
    <row r="371" spans="1:21" x14ac:dyDescent="0.25">
      <c r="A371" s="343"/>
      <c r="B371" s="343"/>
      <c r="C371" s="343"/>
      <c r="D371" s="343"/>
      <c r="E371" s="343"/>
      <c r="F371" s="343"/>
      <c r="G371" s="343"/>
      <c r="H371" s="343"/>
      <c r="I371" s="343"/>
      <c r="J371" s="343"/>
      <c r="K371" s="343"/>
      <c r="L371" s="343"/>
      <c r="M371" s="343"/>
      <c r="N371" s="343"/>
      <c r="O371" s="343"/>
      <c r="P371" s="343"/>
      <c r="Q371" s="343"/>
      <c r="R371" s="343"/>
      <c r="S371" s="343"/>
      <c r="T371" s="343"/>
      <c r="U371" s="343"/>
    </row>
    <row r="372" spans="1:21" x14ac:dyDescent="0.25">
      <c r="A372" s="343"/>
      <c r="B372" s="343"/>
      <c r="C372" s="343"/>
      <c r="D372" s="343"/>
      <c r="E372" s="343"/>
      <c r="F372" s="343"/>
      <c r="G372" s="343"/>
      <c r="H372" s="343"/>
      <c r="I372" s="343"/>
      <c r="J372" s="343"/>
      <c r="K372" s="343"/>
      <c r="L372" s="343"/>
      <c r="M372" s="343"/>
      <c r="N372" s="343"/>
      <c r="O372" s="343"/>
      <c r="P372" s="343"/>
      <c r="Q372" s="343"/>
      <c r="R372" s="343"/>
      <c r="S372" s="343"/>
      <c r="T372" s="343"/>
      <c r="U372" s="343"/>
    </row>
    <row r="373" spans="1:21" x14ac:dyDescent="0.25">
      <c r="A373" s="343"/>
      <c r="B373" s="343"/>
      <c r="C373" s="343"/>
      <c r="D373" s="343"/>
      <c r="E373" s="343"/>
      <c r="F373" s="343"/>
      <c r="G373" s="343"/>
      <c r="H373" s="343"/>
      <c r="I373" s="343"/>
      <c r="J373" s="343"/>
      <c r="K373" s="343"/>
      <c r="L373" s="343"/>
      <c r="M373" s="343"/>
      <c r="N373" s="343"/>
      <c r="O373" s="343"/>
      <c r="P373" s="343"/>
      <c r="Q373" s="343"/>
      <c r="R373" s="343"/>
      <c r="S373" s="343"/>
      <c r="T373" s="343"/>
      <c r="U373" s="343"/>
    </row>
    <row r="374" spans="1:21" x14ac:dyDescent="0.25">
      <c r="A374" s="343"/>
      <c r="B374" s="343"/>
      <c r="C374" s="343"/>
      <c r="D374" s="343"/>
      <c r="E374" s="343"/>
      <c r="F374" s="343"/>
      <c r="G374" s="343"/>
      <c r="H374" s="343"/>
      <c r="I374" s="343"/>
      <c r="J374" s="343"/>
      <c r="K374" s="343"/>
      <c r="L374" s="343"/>
      <c r="M374" s="343"/>
      <c r="N374" s="343"/>
      <c r="O374" s="343"/>
      <c r="P374" s="343"/>
      <c r="Q374" s="343"/>
      <c r="R374" s="343"/>
      <c r="S374" s="343"/>
      <c r="T374" s="343"/>
      <c r="U374" s="343"/>
    </row>
    <row r="375" spans="1:21" x14ac:dyDescent="0.25">
      <c r="A375" s="343"/>
      <c r="B375" s="343"/>
      <c r="C375" s="343"/>
      <c r="D375" s="343"/>
      <c r="E375" s="343"/>
      <c r="F375" s="343"/>
      <c r="G375" s="343"/>
      <c r="H375" s="343"/>
      <c r="I375" s="343"/>
      <c r="J375" s="343"/>
      <c r="K375" s="343"/>
      <c r="L375" s="343"/>
      <c r="M375" s="343"/>
      <c r="N375" s="343"/>
      <c r="O375" s="343"/>
      <c r="P375" s="343"/>
      <c r="Q375" s="343"/>
      <c r="R375" s="343"/>
      <c r="S375" s="343"/>
      <c r="T375" s="343"/>
      <c r="U375" s="343"/>
    </row>
    <row r="376" spans="1:21" x14ac:dyDescent="0.25">
      <c r="A376" s="343"/>
      <c r="B376" s="343"/>
      <c r="C376" s="343"/>
      <c r="D376" s="343"/>
      <c r="E376" s="343"/>
      <c r="F376" s="343"/>
      <c r="G376" s="343"/>
      <c r="H376" s="343"/>
      <c r="I376" s="343"/>
      <c r="J376" s="343"/>
      <c r="K376" s="343"/>
      <c r="L376" s="343"/>
      <c r="M376" s="343"/>
      <c r="N376" s="343"/>
      <c r="O376" s="343"/>
      <c r="P376" s="343"/>
      <c r="Q376" s="343"/>
      <c r="R376" s="343"/>
      <c r="S376" s="343"/>
      <c r="T376" s="343"/>
      <c r="U376" s="343"/>
    </row>
    <row r="377" spans="1:21" x14ac:dyDescent="0.25">
      <c r="A377" s="343"/>
      <c r="B377" s="343"/>
      <c r="C377" s="343"/>
      <c r="D377" s="343"/>
      <c r="E377" s="343"/>
      <c r="F377" s="343"/>
      <c r="G377" s="343"/>
      <c r="H377" s="343"/>
      <c r="I377" s="343"/>
      <c r="J377" s="343"/>
      <c r="K377" s="343"/>
      <c r="L377" s="343"/>
      <c r="M377" s="343"/>
      <c r="N377" s="343"/>
      <c r="O377" s="343"/>
      <c r="P377" s="343"/>
      <c r="Q377" s="343"/>
      <c r="R377" s="343"/>
      <c r="S377" s="343"/>
      <c r="T377" s="343"/>
      <c r="U377" s="343"/>
    </row>
    <row r="378" spans="1:21" x14ac:dyDescent="0.25">
      <c r="A378" s="343"/>
      <c r="B378" s="343"/>
      <c r="C378" s="343"/>
      <c r="D378" s="343"/>
      <c r="E378" s="343"/>
      <c r="F378" s="343"/>
      <c r="G378" s="343"/>
      <c r="H378" s="343"/>
      <c r="I378" s="343"/>
      <c r="J378" s="343"/>
      <c r="K378" s="343"/>
      <c r="L378" s="343"/>
      <c r="M378" s="343"/>
      <c r="N378" s="343"/>
      <c r="O378" s="343"/>
      <c r="P378" s="343"/>
      <c r="Q378" s="343"/>
      <c r="R378" s="343"/>
      <c r="S378" s="343"/>
      <c r="T378" s="343"/>
      <c r="U378" s="343"/>
    </row>
    <row r="379" spans="1:21" x14ac:dyDescent="0.25">
      <c r="A379" s="343"/>
      <c r="B379" s="343"/>
      <c r="C379" s="343"/>
      <c r="D379" s="343"/>
      <c r="E379" s="343"/>
      <c r="F379" s="343"/>
      <c r="G379" s="343"/>
      <c r="H379" s="343"/>
      <c r="I379" s="343"/>
      <c r="J379" s="343"/>
      <c r="K379" s="343"/>
      <c r="L379" s="343"/>
      <c r="M379" s="343"/>
      <c r="N379" s="343"/>
      <c r="O379" s="343"/>
      <c r="P379" s="343"/>
      <c r="Q379" s="343"/>
      <c r="R379" s="343"/>
      <c r="S379" s="343"/>
      <c r="T379" s="343"/>
      <c r="U379" s="343"/>
    </row>
    <row r="380" spans="1:21" x14ac:dyDescent="0.25">
      <c r="A380" s="343"/>
      <c r="B380" s="343"/>
      <c r="C380" s="343"/>
      <c r="D380" s="343"/>
      <c r="E380" s="343"/>
      <c r="F380" s="343"/>
      <c r="G380" s="343"/>
      <c r="H380" s="343"/>
      <c r="I380" s="343"/>
      <c r="J380" s="343"/>
      <c r="K380" s="343"/>
      <c r="L380" s="343"/>
      <c r="M380" s="343"/>
      <c r="N380" s="343"/>
      <c r="O380" s="343"/>
      <c r="P380" s="343"/>
      <c r="Q380" s="343"/>
      <c r="R380" s="343"/>
      <c r="S380" s="343"/>
      <c r="T380" s="343"/>
      <c r="U380" s="343"/>
    </row>
    <row r="381" spans="1:21" x14ac:dyDescent="0.25">
      <c r="A381" s="343"/>
      <c r="B381" s="343"/>
      <c r="C381" s="343"/>
      <c r="D381" s="343"/>
      <c r="E381" s="343"/>
      <c r="F381" s="343"/>
      <c r="G381" s="343"/>
      <c r="H381" s="343"/>
      <c r="I381" s="343"/>
      <c r="J381" s="343"/>
      <c r="K381" s="343"/>
      <c r="L381" s="343"/>
      <c r="M381" s="343"/>
      <c r="N381" s="343"/>
      <c r="O381" s="343"/>
      <c r="P381" s="343"/>
      <c r="Q381" s="343"/>
      <c r="R381" s="343"/>
      <c r="S381" s="343"/>
      <c r="T381" s="343"/>
      <c r="U381" s="343"/>
    </row>
    <row r="382" spans="1:21" x14ac:dyDescent="0.25">
      <c r="A382" s="343"/>
      <c r="B382" s="343"/>
      <c r="C382" s="343"/>
      <c r="D382" s="343"/>
      <c r="E382" s="343"/>
      <c r="F382" s="343"/>
      <c r="G382" s="343"/>
      <c r="H382" s="343"/>
      <c r="I382" s="343"/>
      <c r="J382" s="343"/>
      <c r="K382" s="343"/>
      <c r="L382" s="343"/>
      <c r="M382" s="343"/>
      <c r="N382" s="343"/>
      <c r="O382" s="343"/>
      <c r="P382" s="343"/>
      <c r="Q382" s="343"/>
      <c r="R382" s="343"/>
      <c r="S382" s="343"/>
      <c r="T382" s="343"/>
      <c r="U382" s="343"/>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9"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0"/>
  <sheetViews>
    <sheetView view="pageBreakPreview" topLeftCell="C1" zoomScale="80" zoomScaleNormal="80" zoomScaleSheetLayoutView="80" workbookViewId="0">
      <selection activeCell="W3" sqref="W3:Z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07"/>
    </row>
    <row r="2" spans="1:28" ht="18.75" x14ac:dyDescent="0.3">
      <c r="Z2" s="13"/>
    </row>
    <row r="3" spans="1:28" ht="37.5" customHeight="1" x14ac:dyDescent="0.3">
      <c r="W3" s="416"/>
      <c r="X3" s="416"/>
      <c r="Y3" s="416"/>
      <c r="Z3" s="416"/>
    </row>
    <row r="4" spans="1:28" ht="18.75" customHeight="1" x14ac:dyDescent="0.25">
      <c r="A4" s="422" t="str">
        <f>'1. паспорт местоположение'!A2:C2</f>
        <v>Год раскрытия информации: 2024 год</v>
      </c>
      <c r="B4" s="422"/>
      <c r="C4" s="422"/>
      <c r="D4" s="422"/>
      <c r="E4" s="422"/>
      <c r="F4" s="422"/>
      <c r="G4" s="422"/>
      <c r="H4" s="422"/>
      <c r="I4" s="422"/>
      <c r="J4" s="422"/>
      <c r="K4" s="422"/>
      <c r="L4" s="422"/>
      <c r="M4" s="422"/>
      <c r="N4" s="422"/>
      <c r="O4" s="422"/>
      <c r="P4" s="422"/>
      <c r="Q4" s="422"/>
      <c r="R4" s="422"/>
      <c r="S4" s="422"/>
      <c r="T4" s="422"/>
      <c r="U4" s="422"/>
      <c r="V4" s="422"/>
      <c r="W4" s="422"/>
      <c r="X4" s="422"/>
      <c r="Y4" s="422"/>
      <c r="Z4" s="422"/>
    </row>
    <row r="6" spans="1:28" ht="18.75" x14ac:dyDescent="0.25">
      <c r="A6" s="436" t="s">
        <v>5</v>
      </c>
      <c r="B6" s="436"/>
      <c r="C6" s="436"/>
      <c r="D6" s="436"/>
      <c r="E6" s="436"/>
      <c r="F6" s="436"/>
      <c r="G6" s="436"/>
      <c r="H6" s="436"/>
      <c r="I6" s="436"/>
      <c r="J6" s="436"/>
      <c r="K6" s="436"/>
      <c r="L6" s="436"/>
      <c r="M6" s="436"/>
      <c r="N6" s="436"/>
      <c r="O6" s="436"/>
      <c r="P6" s="436"/>
      <c r="Q6" s="436"/>
      <c r="R6" s="436"/>
      <c r="S6" s="436"/>
      <c r="T6" s="436"/>
      <c r="U6" s="436"/>
      <c r="V6" s="436"/>
      <c r="W6" s="436"/>
      <c r="X6" s="436"/>
      <c r="Y6" s="436"/>
      <c r="Z6" s="436"/>
      <c r="AA6" s="127"/>
      <c r="AB6" s="127"/>
    </row>
    <row r="7" spans="1:28" ht="18.75" x14ac:dyDescent="0.25">
      <c r="A7" s="436"/>
      <c r="B7" s="436"/>
      <c r="C7" s="436"/>
      <c r="D7" s="436"/>
      <c r="E7" s="436"/>
      <c r="F7" s="436"/>
      <c r="G7" s="436"/>
      <c r="H7" s="436"/>
      <c r="I7" s="436"/>
      <c r="J7" s="436"/>
      <c r="K7" s="436"/>
      <c r="L7" s="436"/>
      <c r="M7" s="436"/>
      <c r="N7" s="436"/>
      <c r="O7" s="436"/>
      <c r="P7" s="436"/>
      <c r="Q7" s="436"/>
      <c r="R7" s="436"/>
      <c r="S7" s="436"/>
      <c r="T7" s="436"/>
      <c r="U7" s="436"/>
      <c r="V7" s="436"/>
      <c r="W7" s="436"/>
      <c r="X7" s="436"/>
      <c r="Y7" s="436"/>
      <c r="Z7" s="436"/>
      <c r="AA7" s="127"/>
      <c r="AB7" s="127"/>
    </row>
    <row r="8" spans="1:28" x14ac:dyDescent="0.25">
      <c r="A8" s="476" t="str">
        <f>'1. паспорт местоположение'!A6:C6</f>
        <v>ООО "Газпром энерго" (Центральный филиал)</v>
      </c>
      <c r="B8" s="477"/>
      <c r="C8" s="477"/>
      <c r="D8" s="477"/>
      <c r="E8" s="477"/>
      <c r="F8" s="477"/>
      <c r="G8" s="477"/>
      <c r="H8" s="477"/>
      <c r="I8" s="477"/>
      <c r="J8" s="477"/>
      <c r="K8" s="477"/>
      <c r="L8" s="477"/>
      <c r="M8" s="477"/>
      <c r="N8" s="477"/>
      <c r="O8" s="477"/>
      <c r="P8" s="477"/>
      <c r="Q8" s="477"/>
      <c r="R8" s="477"/>
      <c r="S8" s="477"/>
      <c r="T8" s="477"/>
      <c r="U8" s="477"/>
      <c r="V8" s="477"/>
      <c r="W8" s="477"/>
      <c r="X8" s="477"/>
      <c r="Y8" s="477"/>
      <c r="Z8" s="477"/>
      <c r="AA8" s="128"/>
      <c r="AB8" s="128"/>
    </row>
    <row r="9" spans="1:28" ht="15.75" x14ac:dyDescent="0.25">
      <c r="A9" s="432" t="s">
        <v>4</v>
      </c>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129"/>
      <c r="AB9" s="129"/>
    </row>
    <row r="10" spans="1:28" ht="18.75" x14ac:dyDescent="0.25">
      <c r="A10" s="436"/>
      <c r="B10" s="436"/>
      <c r="C10" s="436"/>
      <c r="D10" s="436"/>
      <c r="E10" s="436"/>
      <c r="F10" s="436"/>
      <c r="G10" s="436"/>
      <c r="H10" s="436"/>
      <c r="I10" s="436"/>
      <c r="J10" s="436"/>
      <c r="K10" s="436"/>
      <c r="L10" s="436"/>
      <c r="M10" s="436"/>
      <c r="N10" s="436"/>
      <c r="O10" s="436"/>
      <c r="P10" s="436"/>
      <c r="Q10" s="436"/>
      <c r="R10" s="436"/>
      <c r="S10" s="436"/>
      <c r="T10" s="436"/>
      <c r="U10" s="436"/>
      <c r="V10" s="436"/>
      <c r="W10" s="436"/>
      <c r="X10" s="436"/>
      <c r="Y10" s="436"/>
      <c r="Z10" s="436"/>
      <c r="AA10" s="127"/>
      <c r="AB10" s="127"/>
    </row>
    <row r="11" spans="1:28" x14ac:dyDescent="0.25">
      <c r="A11" s="476" t="str">
        <f>'1. паспорт местоположение'!A9:C9</f>
        <v>O_ОНМ25/1</v>
      </c>
      <c r="B11" s="477"/>
      <c r="C11" s="477"/>
      <c r="D11" s="477"/>
      <c r="E11" s="477"/>
      <c r="F11" s="477"/>
      <c r="G11" s="477"/>
      <c r="H11" s="477"/>
      <c r="I11" s="477"/>
      <c r="J11" s="477"/>
      <c r="K11" s="477"/>
      <c r="L11" s="477"/>
      <c r="M11" s="477"/>
      <c r="N11" s="477"/>
      <c r="O11" s="477"/>
      <c r="P11" s="477"/>
      <c r="Q11" s="477"/>
      <c r="R11" s="477"/>
      <c r="S11" s="477"/>
      <c r="T11" s="477"/>
      <c r="U11" s="477"/>
      <c r="V11" s="477"/>
      <c r="W11" s="477"/>
      <c r="X11" s="477"/>
      <c r="Y11" s="477"/>
      <c r="Z11" s="477"/>
      <c r="AA11" s="128"/>
      <c r="AB11" s="128"/>
    </row>
    <row r="12" spans="1:28" ht="15.75" x14ac:dyDescent="0.25">
      <c r="A12" s="432" t="s">
        <v>3</v>
      </c>
      <c r="B12" s="432"/>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129"/>
      <c r="AB12" s="129"/>
    </row>
    <row r="13" spans="1:28" ht="18.75" x14ac:dyDescent="0.25">
      <c r="A13" s="439"/>
      <c r="B13" s="439"/>
      <c r="C13" s="439"/>
      <c r="D13" s="439"/>
      <c r="E13" s="439"/>
      <c r="F13" s="439"/>
      <c r="G13" s="439"/>
      <c r="H13" s="439"/>
      <c r="I13" s="439"/>
      <c r="J13" s="439"/>
      <c r="K13" s="439"/>
      <c r="L13" s="439"/>
      <c r="M13" s="439"/>
      <c r="N13" s="439"/>
      <c r="O13" s="439"/>
      <c r="P13" s="439"/>
      <c r="Q13" s="439"/>
      <c r="R13" s="439"/>
      <c r="S13" s="439"/>
      <c r="T13" s="439"/>
      <c r="U13" s="439"/>
      <c r="V13" s="439"/>
      <c r="W13" s="439"/>
      <c r="X13" s="439"/>
      <c r="Y13" s="439"/>
      <c r="Z13" s="439"/>
      <c r="AA13" s="9"/>
      <c r="AB13" s="9"/>
    </row>
    <row r="14" spans="1:28" x14ac:dyDescent="0.25">
      <c r="A14" s="476" t="str">
        <f>'1. паспорт местоположение'!A12:C12</f>
        <v>Покупка генератора поискового ГП-500К (с кейсом) Ангстрем 1 шт.</v>
      </c>
      <c r="B14" s="477"/>
      <c r="C14" s="477"/>
      <c r="D14" s="477"/>
      <c r="E14" s="477"/>
      <c r="F14" s="477"/>
      <c r="G14" s="477"/>
      <c r="H14" s="477"/>
      <c r="I14" s="477"/>
      <c r="J14" s="477"/>
      <c r="K14" s="477"/>
      <c r="L14" s="477"/>
      <c r="M14" s="477"/>
      <c r="N14" s="477"/>
      <c r="O14" s="477"/>
      <c r="P14" s="477"/>
      <c r="Q14" s="477"/>
      <c r="R14" s="477"/>
      <c r="S14" s="477"/>
      <c r="T14" s="477"/>
      <c r="U14" s="477"/>
      <c r="V14" s="477"/>
      <c r="W14" s="477"/>
      <c r="X14" s="477"/>
      <c r="Y14" s="477"/>
      <c r="Z14" s="477"/>
      <c r="AA14" s="128"/>
      <c r="AB14" s="128"/>
    </row>
    <row r="15" spans="1:28" ht="15.75" x14ac:dyDescent="0.25">
      <c r="A15" s="432" t="s">
        <v>2</v>
      </c>
      <c r="B15" s="432"/>
      <c r="C15" s="432"/>
      <c r="D15" s="432"/>
      <c r="E15" s="432"/>
      <c r="F15" s="432"/>
      <c r="G15" s="432"/>
      <c r="H15" s="432"/>
      <c r="I15" s="432"/>
      <c r="J15" s="432"/>
      <c r="K15" s="432"/>
      <c r="L15" s="432"/>
      <c r="M15" s="432"/>
      <c r="N15" s="432"/>
      <c r="O15" s="432"/>
      <c r="P15" s="432"/>
      <c r="Q15" s="432"/>
      <c r="R15" s="432"/>
      <c r="S15" s="432"/>
      <c r="T15" s="432"/>
      <c r="U15" s="432"/>
      <c r="V15" s="432"/>
      <c r="W15" s="432"/>
      <c r="X15" s="432"/>
      <c r="Y15" s="432"/>
      <c r="Z15" s="432"/>
      <c r="AA15" s="129"/>
      <c r="AB15" s="129"/>
    </row>
    <row r="16" spans="1:28" x14ac:dyDescent="0.25">
      <c r="A16" s="478"/>
      <c r="B16" s="478"/>
      <c r="C16" s="478"/>
      <c r="D16" s="478"/>
      <c r="E16" s="478"/>
      <c r="F16" s="478"/>
      <c r="G16" s="478"/>
      <c r="H16" s="478"/>
      <c r="I16" s="478"/>
      <c r="J16" s="478"/>
      <c r="K16" s="478"/>
      <c r="L16" s="478"/>
      <c r="M16" s="478"/>
      <c r="N16" s="478"/>
      <c r="O16" s="478"/>
      <c r="P16" s="478"/>
      <c r="Q16" s="478"/>
      <c r="R16" s="478"/>
      <c r="S16" s="478"/>
      <c r="T16" s="478"/>
      <c r="U16" s="478"/>
      <c r="V16" s="478"/>
      <c r="W16" s="478"/>
      <c r="X16" s="478"/>
      <c r="Y16" s="478"/>
      <c r="Z16" s="478"/>
      <c r="AA16" s="137"/>
      <c r="AB16" s="137"/>
    </row>
    <row r="17" spans="1:28" x14ac:dyDescent="0.25">
      <c r="A17" s="478"/>
      <c r="B17" s="478"/>
      <c r="C17" s="478"/>
      <c r="D17" s="478"/>
      <c r="E17" s="478"/>
      <c r="F17" s="478"/>
      <c r="G17" s="478"/>
      <c r="H17" s="478"/>
      <c r="I17" s="478"/>
      <c r="J17" s="478"/>
      <c r="K17" s="478"/>
      <c r="L17" s="478"/>
      <c r="M17" s="478"/>
      <c r="N17" s="478"/>
      <c r="O17" s="478"/>
      <c r="P17" s="478"/>
      <c r="Q17" s="478"/>
      <c r="R17" s="478"/>
      <c r="S17" s="478"/>
      <c r="T17" s="478"/>
      <c r="U17" s="478"/>
      <c r="V17" s="478"/>
      <c r="W17" s="478"/>
      <c r="X17" s="478"/>
      <c r="Y17" s="478"/>
      <c r="Z17" s="478"/>
      <c r="AA17" s="137"/>
      <c r="AB17" s="137"/>
    </row>
    <row r="18" spans="1:28" x14ac:dyDescent="0.25">
      <c r="A18" s="478"/>
      <c r="B18" s="478"/>
      <c r="C18" s="478"/>
      <c r="D18" s="478"/>
      <c r="E18" s="478"/>
      <c r="F18" s="478"/>
      <c r="G18" s="478"/>
      <c r="H18" s="478"/>
      <c r="I18" s="478"/>
      <c r="J18" s="478"/>
      <c r="K18" s="478"/>
      <c r="L18" s="478"/>
      <c r="M18" s="478"/>
      <c r="N18" s="478"/>
      <c r="O18" s="478"/>
      <c r="P18" s="478"/>
      <c r="Q18" s="478"/>
      <c r="R18" s="478"/>
      <c r="S18" s="478"/>
      <c r="T18" s="478"/>
      <c r="U18" s="478"/>
      <c r="V18" s="478"/>
      <c r="W18" s="478"/>
      <c r="X18" s="478"/>
      <c r="Y18" s="478"/>
      <c r="Z18" s="478"/>
      <c r="AA18" s="137"/>
      <c r="AB18" s="137"/>
    </row>
    <row r="19" spans="1:28" x14ac:dyDescent="0.25">
      <c r="A19" s="478"/>
      <c r="B19" s="478"/>
      <c r="C19" s="478"/>
      <c r="D19" s="478"/>
      <c r="E19" s="478"/>
      <c r="F19" s="478"/>
      <c r="G19" s="478"/>
      <c r="H19" s="478"/>
      <c r="I19" s="478"/>
      <c r="J19" s="478"/>
      <c r="K19" s="478"/>
      <c r="L19" s="478"/>
      <c r="M19" s="478"/>
      <c r="N19" s="478"/>
      <c r="O19" s="478"/>
      <c r="P19" s="478"/>
      <c r="Q19" s="478"/>
      <c r="R19" s="478"/>
      <c r="S19" s="478"/>
      <c r="T19" s="478"/>
      <c r="U19" s="478"/>
      <c r="V19" s="478"/>
      <c r="W19" s="478"/>
      <c r="X19" s="478"/>
      <c r="Y19" s="478"/>
      <c r="Z19" s="478"/>
      <c r="AA19" s="137"/>
      <c r="AB19" s="137"/>
    </row>
    <row r="20" spans="1:28" x14ac:dyDescent="0.25">
      <c r="A20" s="479"/>
      <c r="B20" s="479"/>
      <c r="C20" s="479"/>
      <c r="D20" s="479"/>
      <c r="E20" s="479"/>
      <c r="F20" s="479"/>
      <c r="G20" s="479"/>
      <c r="H20" s="479"/>
      <c r="I20" s="479"/>
      <c r="J20" s="479"/>
      <c r="K20" s="479"/>
      <c r="L20" s="479"/>
      <c r="M20" s="479"/>
      <c r="N20" s="479"/>
      <c r="O20" s="479"/>
      <c r="P20" s="479"/>
      <c r="Q20" s="479"/>
      <c r="R20" s="479"/>
      <c r="S20" s="479"/>
      <c r="T20" s="479"/>
      <c r="U20" s="479"/>
      <c r="V20" s="479"/>
      <c r="W20" s="479"/>
      <c r="X20" s="479"/>
      <c r="Y20" s="479"/>
      <c r="Z20" s="479"/>
      <c r="AA20" s="138"/>
      <c r="AB20" s="138"/>
    </row>
    <row r="21" spans="1:28" x14ac:dyDescent="0.25">
      <c r="A21" s="479"/>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138"/>
      <c r="AB21" s="138"/>
    </row>
    <row r="22" spans="1:28" x14ac:dyDescent="0.25">
      <c r="A22" s="480" t="s">
        <v>377</v>
      </c>
      <c r="B22" s="480"/>
      <c r="C22" s="480"/>
      <c r="D22" s="480"/>
      <c r="E22" s="480"/>
      <c r="F22" s="480"/>
      <c r="G22" s="480"/>
      <c r="H22" s="480"/>
      <c r="I22" s="480"/>
      <c r="J22" s="480"/>
      <c r="K22" s="480"/>
      <c r="L22" s="480"/>
      <c r="M22" s="480"/>
      <c r="N22" s="480"/>
      <c r="O22" s="480"/>
      <c r="P22" s="480"/>
      <c r="Q22" s="480"/>
      <c r="R22" s="480"/>
      <c r="S22" s="480"/>
      <c r="T22" s="480"/>
      <c r="U22" s="480"/>
      <c r="V22" s="480"/>
      <c r="W22" s="480"/>
      <c r="X22" s="480"/>
      <c r="Y22" s="480"/>
      <c r="Z22" s="480"/>
      <c r="AA22" s="139"/>
      <c r="AB22" s="139"/>
    </row>
    <row r="23" spans="1:28" ht="32.25" customHeight="1" x14ac:dyDescent="0.25">
      <c r="A23" s="482" t="s">
        <v>255</v>
      </c>
      <c r="B23" s="483"/>
      <c r="C23" s="483"/>
      <c r="D23" s="483"/>
      <c r="E23" s="483"/>
      <c r="F23" s="483"/>
      <c r="G23" s="483"/>
      <c r="H23" s="483"/>
      <c r="I23" s="483"/>
      <c r="J23" s="483"/>
      <c r="K23" s="483"/>
      <c r="L23" s="484"/>
      <c r="M23" s="481" t="s">
        <v>256</v>
      </c>
      <c r="N23" s="481"/>
      <c r="O23" s="481"/>
      <c r="P23" s="481"/>
      <c r="Q23" s="481"/>
      <c r="R23" s="481"/>
      <c r="S23" s="481"/>
      <c r="T23" s="481"/>
      <c r="U23" s="481"/>
      <c r="V23" s="481"/>
      <c r="W23" s="481"/>
      <c r="X23" s="481"/>
      <c r="Y23" s="481"/>
      <c r="Z23" s="481"/>
    </row>
    <row r="24" spans="1:28" ht="151.5" customHeight="1" x14ac:dyDescent="0.25">
      <c r="A24" s="85" t="s">
        <v>226</v>
      </c>
      <c r="B24" s="86" t="s">
        <v>233</v>
      </c>
      <c r="C24" s="85" t="s">
        <v>249</v>
      </c>
      <c r="D24" s="85" t="s">
        <v>227</v>
      </c>
      <c r="E24" s="85" t="s">
        <v>250</v>
      </c>
      <c r="F24" s="85" t="s">
        <v>252</v>
      </c>
      <c r="G24" s="85" t="s">
        <v>251</v>
      </c>
      <c r="H24" s="85" t="s">
        <v>228</v>
      </c>
      <c r="I24" s="85" t="s">
        <v>253</v>
      </c>
      <c r="J24" s="85" t="s">
        <v>234</v>
      </c>
      <c r="K24" s="86" t="s">
        <v>232</v>
      </c>
      <c r="L24" s="86" t="s">
        <v>229</v>
      </c>
      <c r="M24" s="87" t="s">
        <v>241</v>
      </c>
      <c r="N24" s="86" t="s">
        <v>383</v>
      </c>
      <c r="O24" s="85" t="s">
        <v>239</v>
      </c>
      <c r="P24" s="85" t="s">
        <v>240</v>
      </c>
      <c r="Q24" s="85" t="s">
        <v>238</v>
      </c>
      <c r="R24" s="85" t="s">
        <v>228</v>
      </c>
      <c r="S24" s="85" t="s">
        <v>237</v>
      </c>
      <c r="T24" s="85" t="s">
        <v>236</v>
      </c>
      <c r="U24" s="85" t="s">
        <v>248</v>
      </c>
      <c r="V24" s="85" t="s">
        <v>238</v>
      </c>
      <c r="W24" s="94" t="s">
        <v>231</v>
      </c>
      <c r="X24" s="94" t="s">
        <v>243</v>
      </c>
      <c r="Y24" s="94" t="s">
        <v>244</v>
      </c>
      <c r="Z24" s="96" t="s">
        <v>242</v>
      </c>
    </row>
    <row r="25" spans="1:28" ht="16.5" customHeight="1" x14ac:dyDescent="0.25">
      <c r="A25" s="85">
        <v>1</v>
      </c>
      <c r="B25" s="86">
        <v>2</v>
      </c>
      <c r="C25" s="85">
        <v>3</v>
      </c>
      <c r="D25" s="86">
        <v>4</v>
      </c>
      <c r="E25" s="85">
        <v>5</v>
      </c>
      <c r="F25" s="86">
        <v>6</v>
      </c>
      <c r="G25" s="85">
        <v>7</v>
      </c>
      <c r="H25" s="86">
        <v>8</v>
      </c>
      <c r="I25" s="85">
        <v>9</v>
      </c>
      <c r="J25" s="86">
        <v>10</v>
      </c>
      <c r="K25" s="140">
        <v>11</v>
      </c>
      <c r="L25" s="86">
        <v>12</v>
      </c>
      <c r="M25" s="140">
        <v>13</v>
      </c>
      <c r="N25" s="86">
        <v>14</v>
      </c>
      <c r="O25" s="140">
        <v>15</v>
      </c>
      <c r="P25" s="86">
        <v>16</v>
      </c>
      <c r="Q25" s="140">
        <v>17</v>
      </c>
      <c r="R25" s="86">
        <v>18</v>
      </c>
      <c r="S25" s="140">
        <v>19</v>
      </c>
      <c r="T25" s="86">
        <v>20</v>
      </c>
      <c r="U25" s="140">
        <v>21</v>
      </c>
      <c r="V25" s="86">
        <v>22</v>
      </c>
      <c r="W25" s="140">
        <v>23</v>
      </c>
      <c r="X25" s="86">
        <v>24</v>
      </c>
      <c r="Y25" s="140">
        <v>25</v>
      </c>
      <c r="Z25" s="86">
        <v>26</v>
      </c>
    </row>
    <row r="26" spans="1:28" ht="45.75" customHeight="1" x14ac:dyDescent="0.25">
      <c r="A26" s="84" t="s">
        <v>437</v>
      </c>
      <c r="B26" s="84" t="s">
        <v>437</v>
      </c>
      <c r="C26" s="84" t="s">
        <v>437</v>
      </c>
      <c r="D26" s="84" t="s">
        <v>437</v>
      </c>
      <c r="E26" s="84" t="s">
        <v>437</v>
      </c>
      <c r="F26" s="84" t="s">
        <v>437</v>
      </c>
      <c r="G26" s="84" t="s">
        <v>437</v>
      </c>
      <c r="H26" s="84" t="s">
        <v>437</v>
      </c>
      <c r="I26" s="84" t="s">
        <v>437</v>
      </c>
      <c r="J26" s="84" t="s">
        <v>437</v>
      </c>
      <c r="K26" s="84" t="s">
        <v>437</v>
      </c>
      <c r="L26" s="84" t="s">
        <v>437</v>
      </c>
      <c r="M26" s="84" t="s">
        <v>437</v>
      </c>
      <c r="N26" s="84" t="s">
        <v>437</v>
      </c>
      <c r="O26" s="84" t="s">
        <v>437</v>
      </c>
      <c r="P26" s="84" t="s">
        <v>437</v>
      </c>
      <c r="Q26" s="84" t="s">
        <v>437</v>
      </c>
      <c r="R26" s="84" t="s">
        <v>437</v>
      </c>
      <c r="S26" s="84" t="s">
        <v>437</v>
      </c>
      <c r="T26" s="84" t="s">
        <v>437</v>
      </c>
      <c r="U26" s="84" t="s">
        <v>437</v>
      </c>
      <c r="V26" s="84" t="s">
        <v>437</v>
      </c>
      <c r="W26" s="84" t="s">
        <v>437</v>
      </c>
      <c r="X26" s="84" t="s">
        <v>437</v>
      </c>
      <c r="Y26" s="84" t="s">
        <v>437</v>
      </c>
      <c r="Z26" s="84" t="s">
        <v>437</v>
      </c>
    </row>
    <row r="30" spans="1:28" x14ac:dyDescent="0.25">
      <c r="A30" s="95"/>
    </row>
  </sheetData>
  <mergeCells count="20">
    <mergeCell ref="A19:Z19"/>
    <mergeCell ref="A20:Z20"/>
    <mergeCell ref="A21:Z21"/>
    <mergeCell ref="A22:Z22"/>
    <mergeCell ref="M23:Z23"/>
    <mergeCell ref="A23:L23"/>
    <mergeCell ref="A14:Z14"/>
    <mergeCell ref="A15:Z15"/>
    <mergeCell ref="A16:Z16"/>
    <mergeCell ref="A17:Z17"/>
    <mergeCell ref="A18:Z18"/>
    <mergeCell ref="A9:Z9"/>
    <mergeCell ref="A10:Z10"/>
    <mergeCell ref="A11:Z11"/>
    <mergeCell ref="A12:Z12"/>
    <mergeCell ref="A13:Z13"/>
    <mergeCell ref="A4:Z4"/>
    <mergeCell ref="A6:Z6"/>
    <mergeCell ref="A7:Z7"/>
    <mergeCell ref="A8:Z8"/>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AB360"/>
  <sheetViews>
    <sheetView view="pageBreakPreview" zoomScale="85" zoomScaleSheetLayoutView="85" workbookViewId="0">
      <selection activeCell="L3" sqref="L3:O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1.5703125" style="1" customWidth="1"/>
    <col min="16" max="16384" width="9.140625" style="1"/>
  </cols>
  <sheetData>
    <row r="1" spans="1:28" s="10" customFormat="1" ht="18.75" customHeight="1" x14ac:dyDescent="0.25">
      <c r="A1" s="16"/>
      <c r="B1" s="16"/>
      <c r="L1"/>
      <c r="M1"/>
      <c r="N1"/>
      <c r="O1" s="215"/>
    </row>
    <row r="2" spans="1:28" s="10" customFormat="1" ht="18.75" customHeight="1" x14ac:dyDescent="0.3">
      <c r="A2" s="16"/>
      <c r="B2" s="16"/>
      <c r="L2"/>
      <c r="M2"/>
      <c r="N2"/>
      <c r="O2" s="13"/>
    </row>
    <row r="3" spans="1:28" s="10" customFormat="1" ht="28.5" customHeight="1" x14ac:dyDescent="0.3">
      <c r="A3" s="15"/>
      <c r="B3" s="15"/>
      <c r="L3" s="415"/>
      <c r="M3" s="415"/>
      <c r="N3" s="415"/>
      <c r="O3" s="415"/>
    </row>
    <row r="4" spans="1:28" s="10" customFormat="1" ht="18.75" x14ac:dyDescent="0.3">
      <c r="A4" s="15"/>
      <c r="B4" s="15"/>
      <c r="L4" s="13"/>
    </row>
    <row r="5" spans="1:28" s="10" customFormat="1" ht="15.75" x14ac:dyDescent="0.2">
      <c r="A5" s="422" t="str">
        <f>'1. паспорт местоположение'!A2:C2</f>
        <v>Год раскрытия информации: 2024 год</v>
      </c>
      <c r="B5" s="422"/>
      <c r="C5" s="422"/>
      <c r="D5" s="422"/>
      <c r="E5" s="422"/>
      <c r="F5" s="422"/>
      <c r="G5" s="422"/>
      <c r="H5" s="422"/>
      <c r="I5" s="422"/>
      <c r="J5" s="422"/>
      <c r="K5" s="422"/>
      <c r="L5" s="422"/>
      <c r="M5" s="422"/>
      <c r="N5" s="422"/>
      <c r="O5" s="422"/>
      <c r="P5" s="136"/>
      <c r="Q5" s="136"/>
      <c r="R5" s="136"/>
      <c r="S5" s="136"/>
      <c r="T5" s="136"/>
      <c r="U5" s="136"/>
      <c r="V5" s="136"/>
      <c r="W5" s="136"/>
      <c r="X5" s="136"/>
      <c r="Y5" s="136"/>
      <c r="Z5" s="136"/>
      <c r="AA5" s="136"/>
      <c r="AB5" s="136"/>
    </row>
    <row r="6" spans="1:28" s="10" customFormat="1" ht="18.75" x14ac:dyDescent="0.3">
      <c r="A6" s="15"/>
      <c r="B6" s="15"/>
      <c r="L6" s="13"/>
    </row>
    <row r="7" spans="1:28" s="10" customFormat="1" ht="18.75" x14ac:dyDescent="0.2">
      <c r="A7" s="436" t="s">
        <v>5</v>
      </c>
      <c r="B7" s="436"/>
      <c r="C7" s="436"/>
      <c r="D7" s="436"/>
      <c r="E7" s="436"/>
      <c r="F7" s="436"/>
      <c r="G7" s="436"/>
      <c r="H7" s="436"/>
      <c r="I7" s="436"/>
      <c r="J7" s="436"/>
      <c r="K7" s="436"/>
      <c r="L7" s="436"/>
      <c r="M7" s="436"/>
      <c r="N7" s="436"/>
      <c r="O7" s="436"/>
      <c r="P7" s="11"/>
      <c r="Q7" s="11"/>
      <c r="R7" s="11"/>
      <c r="S7" s="11"/>
      <c r="T7" s="11"/>
      <c r="U7" s="11"/>
      <c r="V7" s="11"/>
      <c r="W7" s="11"/>
      <c r="X7" s="11"/>
      <c r="Y7" s="11"/>
      <c r="Z7" s="11"/>
    </row>
    <row r="8" spans="1:28" s="10" customFormat="1" ht="18.75" x14ac:dyDescent="0.2">
      <c r="A8" s="436"/>
      <c r="B8" s="436"/>
      <c r="C8" s="436"/>
      <c r="D8" s="436"/>
      <c r="E8" s="436"/>
      <c r="F8" s="436"/>
      <c r="G8" s="436"/>
      <c r="H8" s="436"/>
      <c r="I8" s="436"/>
      <c r="J8" s="436"/>
      <c r="K8" s="436"/>
      <c r="L8" s="436"/>
      <c r="M8" s="436"/>
      <c r="N8" s="436"/>
      <c r="O8" s="436"/>
      <c r="P8" s="11"/>
      <c r="Q8" s="11"/>
      <c r="R8" s="11"/>
      <c r="S8" s="11"/>
      <c r="T8" s="11"/>
      <c r="U8" s="11"/>
      <c r="V8" s="11"/>
      <c r="W8" s="11"/>
      <c r="X8" s="11"/>
      <c r="Y8" s="11"/>
      <c r="Z8" s="11"/>
    </row>
    <row r="9" spans="1:28" s="10" customFormat="1" ht="18.75" x14ac:dyDescent="0.2">
      <c r="A9" s="430" t="str">
        <f>'1. паспорт местоположение'!A6:C6</f>
        <v>ООО "Газпром энерго" (Центральный филиал)</v>
      </c>
      <c r="B9" s="431"/>
      <c r="C9" s="431"/>
      <c r="D9" s="431"/>
      <c r="E9" s="431"/>
      <c r="F9" s="431"/>
      <c r="G9" s="431"/>
      <c r="H9" s="431"/>
      <c r="I9" s="431"/>
      <c r="J9" s="431"/>
      <c r="K9" s="431"/>
      <c r="L9" s="431"/>
      <c r="M9" s="431"/>
      <c r="N9" s="431"/>
      <c r="O9" s="431"/>
      <c r="P9" s="11"/>
      <c r="Q9" s="11"/>
      <c r="R9" s="11"/>
      <c r="S9" s="11"/>
      <c r="T9" s="11"/>
      <c r="U9" s="11"/>
      <c r="V9" s="11"/>
      <c r="W9" s="11"/>
      <c r="X9" s="11"/>
      <c r="Y9" s="11"/>
      <c r="Z9" s="11"/>
    </row>
    <row r="10" spans="1:28" s="10" customFormat="1" ht="18.75" x14ac:dyDescent="0.2">
      <c r="A10" s="432" t="s">
        <v>4</v>
      </c>
      <c r="B10" s="432"/>
      <c r="C10" s="432"/>
      <c r="D10" s="432"/>
      <c r="E10" s="432"/>
      <c r="F10" s="432"/>
      <c r="G10" s="432"/>
      <c r="H10" s="432"/>
      <c r="I10" s="432"/>
      <c r="J10" s="432"/>
      <c r="K10" s="432"/>
      <c r="L10" s="432"/>
      <c r="M10" s="432"/>
      <c r="N10" s="432"/>
      <c r="O10" s="432"/>
      <c r="P10" s="11"/>
      <c r="Q10" s="11"/>
      <c r="R10" s="11"/>
      <c r="S10" s="11"/>
      <c r="T10" s="11"/>
      <c r="U10" s="11"/>
      <c r="V10" s="11"/>
      <c r="W10" s="11"/>
      <c r="X10" s="11"/>
      <c r="Y10" s="11"/>
      <c r="Z10" s="11"/>
    </row>
    <row r="11" spans="1:28" s="10" customFormat="1" ht="18.75" x14ac:dyDescent="0.2">
      <c r="A11" s="436"/>
      <c r="B11" s="436"/>
      <c r="C11" s="436"/>
      <c r="D11" s="436"/>
      <c r="E11" s="436"/>
      <c r="F11" s="436"/>
      <c r="G11" s="436"/>
      <c r="H11" s="436"/>
      <c r="I11" s="436"/>
      <c r="J11" s="436"/>
      <c r="K11" s="436"/>
      <c r="L11" s="436"/>
      <c r="M11" s="436"/>
      <c r="N11" s="436"/>
      <c r="O11" s="436"/>
      <c r="P11" s="11"/>
      <c r="Q11" s="11"/>
      <c r="R11" s="11"/>
      <c r="S11" s="11"/>
      <c r="T11" s="11"/>
      <c r="U11" s="11"/>
      <c r="V11" s="11"/>
      <c r="W11" s="11"/>
      <c r="X11" s="11"/>
      <c r="Y11" s="11"/>
      <c r="Z11" s="11"/>
    </row>
    <row r="12" spans="1:28" s="10" customFormat="1" ht="18.75" x14ac:dyDescent="0.2">
      <c r="A12" s="476" t="str">
        <f>'1. паспорт местоположение'!A9:C9</f>
        <v>O_ОНМ25/1</v>
      </c>
      <c r="B12" s="477"/>
      <c r="C12" s="477"/>
      <c r="D12" s="477"/>
      <c r="E12" s="477"/>
      <c r="F12" s="477"/>
      <c r="G12" s="477"/>
      <c r="H12" s="477"/>
      <c r="I12" s="477"/>
      <c r="J12" s="477"/>
      <c r="K12" s="477"/>
      <c r="L12" s="477"/>
      <c r="M12" s="477"/>
      <c r="N12" s="477"/>
      <c r="O12" s="477"/>
      <c r="P12" s="11"/>
      <c r="Q12" s="11"/>
      <c r="R12" s="11"/>
      <c r="S12" s="11"/>
      <c r="T12" s="11"/>
      <c r="U12" s="11"/>
      <c r="V12" s="11"/>
      <c r="W12" s="11"/>
      <c r="X12" s="11"/>
      <c r="Y12" s="11"/>
      <c r="Z12" s="11"/>
    </row>
    <row r="13" spans="1:28" s="10" customFormat="1" ht="18.75" x14ac:dyDescent="0.2">
      <c r="A13" s="432" t="s">
        <v>3</v>
      </c>
      <c r="B13" s="432"/>
      <c r="C13" s="432"/>
      <c r="D13" s="432"/>
      <c r="E13" s="432"/>
      <c r="F13" s="432"/>
      <c r="G13" s="432"/>
      <c r="H13" s="432"/>
      <c r="I13" s="432"/>
      <c r="J13" s="432"/>
      <c r="K13" s="432"/>
      <c r="L13" s="432"/>
      <c r="M13" s="432"/>
      <c r="N13" s="432"/>
      <c r="O13" s="432"/>
      <c r="P13" s="11"/>
      <c r="Q13" s="11"/>
      <c r="R13" s="11"/>
      <c r="S13" s="11"/>
      <c r="T13" s="11"/>
      <c r="U13" s="11"/>
      <c r="V13" s="11"/>
      <c r="W13" s="11"/>
      <c r="X13" s="11"/>
      <c r="Y13" s="11"/>
      <c r="Z13" s="11"/>
    </row>
    <row r="14" spans="1:28" s="7" customFormat="1" ht="15.75" customHeight="1" x14ac:dyDescent="0.2">
      <c r="A14" s="439"/>
      <c r="B14" s="439"/>
      <c r="C14" s="439"/>
      <c r="D14" s="439"/>
      <c r="E14" s="439"/>
      <c r="F14" s="439"/>
      <c r="G14" s="439"/>
      <c r="H14" s="439"/>
      <c r="I14" s="439"/>
      <c r="J14" s="439"/>
      <c r="K14" s="439"/>
      <c r="L14" s="439"/>
      <c r="M14" s="439"/>
      <c r="N14" s="439"/>
      <c r="O14" s="439"/>
      <c r="P14" s="8"/>
      <c r="Q14" s="8"/>
      <c r="R14" s="8"/>
      <c r="S14" s="8"/>
      <c r="T14" s="8"/>
      <c r="U14" s="8"/>
      <c r="V14" s="8"/>
      <c r="W14" s="8"/>
      <c r="X14" s="8"/>
      <c r="Y14" s="8"/>
      <c r="Z14" s="8"/>
    </row>
    <row r="15" spans="1:28" s="2" customFormat="1" ht="12.75" x14ac:dyDescent="0.2">
      <c r="A15" s="430" t="str">
        <f>'1. паспорт местоположение'!A12:C12</f>
        <v>Покупка генератора поискового ГП-500К (с кейсом) Ангстрем 1 шт.</v>
      </c>
      <c r="B15" s="431"/>
      <c r="C15" s="431"/>
      <c r="D15" s="431"/>
      <c r="E15" s="431"/>
      <c r="F15" s="431"/>
      <c r="G15" s="431"/>
      <c r="H15" s="431"/>
      <c r="I15" s="431"/>
      <c r="J15" s="431"/>
      <c r="K15" s="431"/>
      <c r="L15" s="431"/>
      <c r="M15" s="431"/>
      <c r="N15" s="431"/>
      <c r="O15" s="431"/>
      <c r="P15" s="6"/>
      <c r="Q15" s="6"/>
      <c r="R15" s="6"/>
      <c r="S15" s="6"/>
      <c r="T15" s="6"/>
      <c r="U15" s="6"/>
      <c r="V15" s="6"/>
      <c r="W15" s="6"/>
      <c r="X15" s="6"/>
      <c r="Y15" s="6"/>
      <c r="Z15" s="6"/>
    </row>
    <row r="16" spans="1:28" s="2" customFormat="1" ht="15" customHeight="1" x14ac:dyDescent="0.2">
      <c r="A16" s="432" t="s">
        <v>2</v>
      </c>
      <c r="B16" s="432"/>
      <c r="C16" s="432"/>
      <c r="D16" s="432"/>
      <c r="E16" s="432"/>
      <c r="F16" s="432"/>
      <c r="G16" s="432"/>
      <c r="H16" s="432"/>
      <c r="I16" s="432"/>
      <c r="J16" s="432"/>
      <c r="K16" s="432"/>
      <c r="L16" s="432"/>
      <c r="M16" s="432"/>
      <c r="N16" s="432"/>
      <c r="O16" s="432"/>
      <c r="P16" s="4"/>
      <c r="Q16" s="4"/>
      <c r="R16" s="4"/>
      <c r="S16" s="4"/>
      <c r="T16" s="4"/>
      <c r="U16" s="4"/>
      <c r="V16" s="4"/>
      <c r="W16" s="4"/>
      <c r="X16" s="4"/>
      <c r="Y16" s="4"/>
      <c r="Z16" s="4"/>
    </row>
    <row r="17" spans="1:26" s="2" customFormat="1" ht="15" customHeight="1" x14ac:dyDescent="0.2">
      <c r="A17" s="433"/>
      <c r="B17" s="433"/>
      <c r="C17" s="433"/>
      <c r="D17" s="433"/>
      <c r="E17" s="433"/>
      <c r="F17" s="433"/>
      <c r="G17" s="433"/>
      <c r="H17" s="433"/>
      <c r="I17" s="433"/>
      <c r="J17" s="433"/>
      <c r="K17" s="433"/>
      <c r="L17" s="433"/>
      <c r="M17" s="433"/>
      <c r="N17" s="433"/>
      <c r="O17" s="433"/>
      <c r="P17" s="3"/>
      <c r="Q17" s="3"/>
      <c r="R17" s="3"/>
      <c r="S17" s="3"/>
      <c r="T17" s="3"/>
      <c r="U17" s="3"/>
      <c r="V17" s="3"/>
      <c r="W17" s="3"/>
    </row>
    <row r="18" spans="1:26" s="2" customFormat="1" ht="70.5" customHeight="1" x14ac:dyDescent="0.2">
      <c r="A18" s="485" t="s">
        <v>357</v>
      </c>
      <c r="B18" s="485"/>
      <c r="C18" s="485"/>
      <c r="D18" s="485"/>
      <c r="E18" s="485"/>
      <c r="F18" s="485"/>
      <c r="G18" s="485"/>
      <c r="H18" s="485"/>
      <c r="I18" s="485"/>
      <c r="J18" s="485"/>
      <c r="K18" s="485"/>
      <c r="L18" s="485"/>
      <c r="M18" s="485"/>
      <c r="N18" s="485"/>
      <c r="O18" s="485"/>
      <c r="P18" s="5"/>
      <c r="Q18" s="5"/>
      <c r="R18" s="5"/>
      <c r="S18" s="5"/>
      <c r="T18" s="5"/>
      <c r="U18" s="5"/>
      <c r="V18" s="5"/>
      <c r="W18" s="5"/>
      <c r="X18" s="5"/>
      <c r="Y18" s="5"/>
      <c r="Z18" s="5"/>
    </row>
    <row r="19" spans="1:26" s="2" customFormat="1" ht="78" customHeight="1" x14ac:dyDescent="0.2">
      <c r="A19" s="443" t="s">
        <v>1</v>
      </c>
      <c r="B19" s="443" t="s">
        <v>76</v>
      </c>
      <c r="C19" s="443" t="s">
        <v>75</v>
      </c>
      <c r="D19" s="443" t="s">
        <v>67</v>
      </c>
      <c r="E19" s="486" t="s">
        <v>74</v>
      </c>
      <c r="F19" s="487"/>
      <c r="G19" s="487"/>
      <c r="H19" s="487"/>
      <c r="I19" s="488"/>
      <c r="J19" s="443" t="s">
        <v>73</v>
      </c>
      <c r="K19" s="443"/>
      <c r="L19" s="443"/>
      <c r="M19" s="443"/>
      <c r="N19" s="443"/>
      <c r="O19" s="443"/>
      <c r="P19" s="3"/>
      <c r="Q19" s="3"/>
      <c r="R19" s="3"/>
      <c r="S19" s="3"/>
      <c r="T19" s="3"/>
      <c r="U19" s="3"/>
      <c r="V19" s="3"/>
      <c r="W19" s="3"/>
    </row>
    <row r="20" spans="1:26" s="2" customFormat="1" ht="51" customHeight="1" x14ac:dyDescent="0.2">
      <c r="A20" s="443"/>
      <c r="B20" s="443"/>
      <c r="C20" s="443"/>
      <c r="D20" s="443"/>
      <c r="E20" s="30" t="s">
        <v>72</v>
      </c>
      <c r="F20" s="30" t="s">
        <v>71</v>
      </c>
      <c r="G20" s="30" t="s">
        <v>70</v>
      </c>
      <c r="H20" s="30" t="s">
        <v>69</v>
      </c>
      <c r="I20" s="30" t="s">
        <v>68</v>
      </c>
      <c r="J20" s="202">
        <v>2021</v>
      </c>
      <c r="K20" s="202">
        <v>2022</v>
      </c>
      <c r="L20" s="203">
        <v>2023</v>
      </c>
      <c r="M20" s="204">
        <v>2024</v>
      </c>
      <c r="N20" s="204">
        <v>2025</v>
      </c>
      <c r="O20" s="204">
        <v>2026</v>
      </c>
      <c r="P20" s="25"/>
      <c r="Q20" s="25"/>
      <c r="R20" s="25"/>
      <c r="S20" s="25"/>
      <c r="T20" s="25"/>
      <c r="U20" s="25"/>
      <c r="V20" s="25"/>
      <c r="W20" s="25"/>
      <c r="X20" s="24"/>
      <c r="Y20" s="24"/>
      <c r="Z20" s="24"/>
    </row>
    <row r="21" spans="1:26" s="2" customFormat="1" ht="16.5" customHeight="1" x14ac:dyDescent="0.2">
      <c r="A21" s="27">
        <v>1</v>
      </c>
      <c r="B21" s="28">
        <v>2</v>
      </c>
      <c r="C21" s="27">
        <v>3</v>
      </c>
      <c r="D21" s="28">
        <v>4</v>
      </c>
      <c r="E21" s="27">
        <v>5</v>
      </c>
      <c r="F21" s="28">
        <v>6</v>
      </c>
      <c r="G21" s="27">
        <v>7</v>
      </c>
      <c r="H21" s="28">
        <v>8</v>
      </c>
      <c r="I21" s="27">
        <v>9</v>
      </c>
      <c r="J21" s="205">
        <v>10</v>
      </c>
      <c r="K21" s="206">
        <v>11</v>
      </c>
      <c r="L21" s="205">
        <v>12</v>
      </c>
      <c r="M21" s="206">
        <v>13</v>
      </c>
      <c r="N21" s="205">
        <v>14</v>
      </c>
      <c r="O21" s="206">
        <v>15</v>
      </c>
      <c r="P21" s="25"/>
      <c r="Q21" s="25"/>
      <c r="R21" s="25"/>
      <c r="S21" s="25"/>
      <c r="T21" s="25"/>
      <c r="U21" s="25"/>
      <c r="V21" s="25"/>
      <c r="W21" s="25"/>
      <c r="X21" s="24"/>
      <c r="Y21" s="24"/>
      <c r="Z21" s="24"/>
    </row>
    <row r="22" spans="1:26" s="2" customFormat="1" ht="18.75" x14ac:dyDescent="0.2">
      <c r="A22" s="292" t="s">
        <v>58</v>
      </c>
      <c r="B22" s="281" t="s">
        <v>608</v>
      </c>
      <c r="C22" s="321" t="s">
        <v>437</v>
      </c>
      <c r="D22" s="321" t="s">
        <v>437</v>
      </c>
      <c r="E22" s="321" t="s">
        <v>437</v>
      </c>
      <c r="F22" s="321" t="s">
        <v>437</v>
      </c>
      <c r="G22" s="321" t="s">
        <v>437</v>
      </c>
      <c r="H22" s="321" t="s">
        <v>437</v>
      </c>
      <c r="I22" s="321" t="s">
        <v>437</v>
      </c>
      <c r="J22" s="321" t="s">
        <v>437</v>
      </c>
      <c r="K22" s="321" t="s">
        <v>437</v>
      </c>
      <c r="L22" s="321" t="s">
        <v>437</v>
      </c>
      <c r="M22" s="321" t="s">
        <v>437</v>
      </c>
      <c r="N22" s="321" t="s">
        <v>437</v>
      </c>
      <c r="O22" s="321" t="s">
        <v>437</v>
      </c>
      <c r="P22" s="25"/>
      <c r="Q22" s="25"/>
      <c r="R22" s="25"/>
      <c r="S22" s="25"/>
      <c r="T22" s="25"/>
      <c r="U22" s="25"/>
      <c r="V22" s="24"/>
      <c r="W22" s="24"/>
      <c r="X22" s="24"/>
      <c r="Y22" s="24"/>
      <c r="Z22" s="24"/>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J19:O19"/>
    <mergeCell ref="A7:O7"/>
    <mergeCell ref="A8:O8"/>
    <mergeCell ref="A9:O9"/>
    <mergeCell ref="A10:O10"/>
    <mergeCell ref="A11:O11"/>
    <mergeCell ref="A14:O14"/>
    <mergeCell ref="A15:O15"/>
    <mergeCell ref="A16:O16"/>
    <mergeCell ref="B19:B20"/>
    <mergeCell ref="E19:I19"/>
    <mergeCell ref="A19:A20"/>
    <mergeCell ref="C19:C20"/>
    <mergeCell ref="D19:D20"/>
    <mergeCell ref="A17:O17"/>
    <mergeCell ref="A18:O18"/>
    <mergeCell ref="A12:O12"/>
    <mergeCell ref="A13:O13"/>
    <mergeCell ref="A5:O5"/>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zoomScaleNormal="100" zoomScaleSheetLayoutView="85" workbookViewId="0">
      <selection activeCell="A6" sqref="A6"/>
    </sheetView>
  </sheetViews>
  <sheetFormatPr defaultColWidth="9.140625" defaultRowHeight="15" x14ac:dyDescent="0.25"/>
  <cols>
    <col min="1" max="3" width="9.140625" style="349"/>
    <col min="4" max="4" width="18.5703125" style="349" customWidth="1"/>
    <col min="5" max="12" width="9.140625" style="349" hidden="1" customWidth="1"/>
    <col min="13" max="13" width="4.7109375" style="349" hidden="1" customWidth="1"/>
    <col min="14" max="17" width="9.140625" style="349" hidden="1" customWidth="1"/>
    <col min="18" max="18" width="4.7109375" style="349" hidden="1" customWidth="1"/>
    <col min="19" max="36" width="9.140625" style="349" hidden="1" customWidth="1"/>
    <col min="37" max="37" width="9.140625" style="349"/>
    <col min="38" max="38" width="7.7109375" style="349" customWidth="1"/>
    <col min="39" max="39" width="3.140625" style="349" customWidth="1"/>
    <col min="40" max="40" width="13.5703125" style="349" customWidth="1"/>
    <col min="41" max="41" width="16.5703125" style="349" customWidth="1"/>
    <col min="42" max="42" width="15.7109375" style="349" customWidth="1"/>
    <col min="43" max="43" width="12.140625" style="349" customWidth="1"/>
    <col min="44" max="44" width="8.5703125" style="349" customWidth="1"/>
    <col min="45" max="16384" width="9.140625" style="349"/>
  </cols>
  <sheetData>
    <row r="1" spans="1:44" s="10" customFormat="1" ht="18.75" customHeight="1" x14ac:dyDescent="0.2">
      <c r="A1" s="16"/>
      <c r="I1" s="14"/>
      <c r="J1" s="14"/>
      <c r="K1" s="333" t="s">
        <v>584</v>
      </c>
      <c r="AR1" s="333"/>
    </row>
    <row r="2" spans="1:44" s="10" customFormat="1" ht="18.75" customHeight="1" x14ac:dyDescent="0.3">
      <c r="A2" s="16"/>
      <c r="I2" s="14"/>
      <c r="J2" s="14"/>
      <c r="K2" s="13" t="s">
        <v>6</v>
      </c>
      <c r="AR2" s="13"/>
    </row>
    <row r="3" spans="1:44" s="10" customFormat="1" ht="18.75" x14ac:dyDescent="0.3">
      <c r="A3" s="15"/>
      <c r="I3" s="14"/>
      <c r="J3" s="14"/>
      <c r="K3" s="13" t="s">
        <v>61</v>
      </c>
      <c r="AR3" s="13"/>
    </row>
    <row r="4" spans="1:44" s="10" customFormat="1" ht="18.75" x14ac:dyDescent="0.3">
      <c r="A4" s="15"/>
      <c r="I4" s="14"/>
      <c r="J4" s="14"/>
      <c r="K4" s="13"/>
    </row>
    <row r="5" spans="1:44" s="10" customFormat="1" ht="18.75" customHeight="1" x14ac:dyDescent="0.2">
      <c r="A5" s="422" t="str">
        <f>'1. паспорт местоположение'!A2:C2</f>
        <v>Год раскрытия информации: 2024 год</v>
      </c>
      <c r="B5" s="422"/>
      <c r="C5" s="422"/>
      <c r="D5" s="422"/>
      <c r="E5" s="422"/>
      <c r="F5" s="422"/>
      <c r="G5" s="422"/>
      <c r="H5" s="422"/>
      <c r="I5" s="422"/>
      <c r="J5" s="422"/>
      <c r="K5" s="422"/>
      <c r="L5" s="422"/>
      <c r="M5" s="422"/>
      <c r="N5" s="422"/>
      <c r="O5" s="422"/>
      <c r="P5" s="422"/>
      <c r="Q5" s="422"/>
      <c r="R5" s="422"/>
      <c r="S5" s="422"/>
      <c r="T5" s="422"/>
      <c r="U5" s="422"/>
      <c r="V5" s="422"/>
      <c r="W5" s="422"/>
      <c r="X5" s="422"/>
      <c r="Y5" s="422"/>
      <c r="Z5" s="422"/>
      <c r="AA5" s="422"/>
      <c r="AB5" s="422"/>
      <c r="AC5" s="422"/>
      <c r="AD5" s="422"/>
      <c r="AE5" s="422"/>
      <c r="AF5" s="422"/>
      <c r="AG5" s="422"/>
      <c r="AH5" s="422"/>
      <c r="AI5" s="422"/>
      <c r="AJ5" s="422"/>
      <c r="AK5" s="422"/>
      <c r="AL5" s="422"/>
      <c r="AM5" s="422"/>
      <c r="AN5" s="422"/>
      <c r="AO5" s="422"/>
      <c r="AP5" s="422"/>
      <c r="AQ5" s="422"/>
      <c r="AR5" s="422"/>
    </row>
    <row r="6" spans="1:44" s="10" customFormat="1" ht="18.75" x14ac:dyDescent="0.3">
      <c r="A6" s="15"/>
      <c r="I6" s="14"/>
      <c r="J6" s="14"/>
      <c r="K6" s="13"/>
    </row>
    <row r="7" spans="1:44" s="10" customFormat="1" ht="18.75" x14ac:dyDescent="0.2">
      <c r="A7" s="436" t="s">
        <v>5</v>
      </c>
      <c r="B7" s="436"/>
      <c r="C7" s="436"/>
      <c r="D7" s="436"/>
      <c r="E7" s="436"/>
      <c r="F7" s="436"/>
      <c r="G7" s="436"/>
      <c r="H7" s="436"/>
      <c r="I7" s="436"/>
      <c r="J7" s="436"/>
      <c r="K7" s="436"/>
      <c r="L7" s="436"/>
      <c r="M7" s="436"/>
      <c r="N7" s="436"/>
      <c r="O7" s="436"/>
      <c r="P7" s="436"/>
      <c r="Q7" s="436"/>
      <c r="R7" s="436"/>
      <c r="S7" s="436"/>
      <c r="T7" s="436"/>
      <c r="U7" s="436"/>
      <c r="V7" s="436"/>
      <c r="W7" s="436"/>
      <c r="X7" s="436"/>
      <c r="Y7" s="436"/>
      <c r="Z7" s="436"/>
      <c r="AA7" s="436"/>
      <c r="AB7" s="436"/>
      <c r="AC7" s="436"/>
      <c r="AD7" s="436"/>
      <c r="AE7" s="436"/>
      <c r="AF7" s="436"/>
      <c r="AG7" s="436"/>
      <c r="AH7" s="436"/>
      <c r="AI7" s="436"/>
      <c r="AJ7" s="436"/>
      <c r="AK7" s="436"/>
      <c r="AL7" s="436"/>
      <c r="AM7" s="436"/>
      <c r="AN7" s="436"/>
      <c r="AO7" s="436"/>
      <c r="AP7" s="436"/>
      <c r="AQ7" s="436"/>
      <c r="AR7" s="436"/>
    </row>
    <row r="8" spans="1:44" s="10" customFormat="1" ht="18.75" x14ac:dyDescent="0.2">
      <c r="A8" s="329"/>
      <c r="B8" s="329"/>
      <c r="C8" s="329"/>
      <c r="D8" s="329"/>
      <c r="E8" s="329"/>
      <c r="F8" s="329"/>
      <c r="G8" s="329"/>
      <c r="H8" s="329"/>
      <c r="I8" s="329"/>
      <c r="J8" s="329"/>
      <c r="K8" s="329"/>
      <c r="L8" s="127"/>
      <c r="M8" s="127"/>
      <c r="N8" s="127"/>
      <c r="O8" s="127"/>
      <c r="P8" s="127"/>
      <c r="Q8" s="127"/>
      <c r="R8" s="127"/>
      <c r="S8" s="127"/>
      <c r="T8" s="127"/>
      <c r="U8" s="127"/>
      <c r="V8" s="127"/>
      <c r="W8" s="127"/>
      <c r="X8" s="127"/>
      <c r="Y8" s="127"/>
    </row>
    <row r="9" spans="1:44" s="10" customFormat="1" ht="18.75" customHeight="1" x14ac:dyDescent="0.2">
      <c r="A9" s="441" t="str">
        <f>'4. паспорт бюджет'!A9:O9</f>
        <v>ООО "Газпром энерго" (Центральный филиал)</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c r="AD9" s="442"/>
      <c r="AE9" s="442"/>
      <c r="AF9" s="442"/>
      <c r="AG9" s="442"/>
      <c r="AH9" s="442"/>
      <c r="AI9" s="442"/>
      <c r="AJ9" s="442"/>
      <c r="AK9" s="442"/>
      <c r="AL9" s="442"/>
      <c r="AM9" s="442"/>
      <c r="AN9" s="442"/>
      <c r="AO9" s="442"/>
      <c r="AP9" s="442"/>
      <c r="AQ9" s="442"/>
      <c r="AR9" s="442"/>
    </row>
    <row r="10" spans="1:44" s="10" customFormat="1" ht="18.75" customHeight="1" x14ac:dyDescent="0.2">
      <c r="A10" s="432" t="s">
        <v>513</v>
      </c>
      <c r="B10" s="432"/>
      <c r="C10" s="432"/>
      <c r="D10" s="432"/>
      <c r="E10" s="432"/>
      <c r="F10" s="432"/>
      <c r="G10" s="432"/>
      <c r="H10" s="432"/>
      <c r="I10" s="432"/>
      <c r="J10" s="432"/>
      <c r="K10" s="432"/>
      <c r="L10" s="432"/>
      <c r="M10" s="432"/>
      <c r="N10" s="432"/>
      <c r="O10" s="432"/>
      <c r="P10" s="432"/>
      <c r="Q10" s="432"/>
      <c r="R10" s="432"/>
      <c r="S10" s="432"/>
      <c r="T10" s="432"/>
      <c r="U10" s="432"/>
      <c r="V10" s="432"/>
      <c r="W10" s="432"/>
      <c r="X10" s="432"/>
      <c r="Y10" s="432"/>
      <c r="Z10" s="432"/>
      <c r="AA10" s="432"/>
      <c r="AB10" s="432"/>
      <c r="AC10" s="432"/>
      <c r="AD10" s="432"/>
      <c r="AE10" s="432"/>
      <c r="AF10" s="432"/>
      <c r="AG10" s="432"/>
      <c r="AH10" s="432"/>
      <c r="AI10" s="432"/>
      <c r="AJ10" s="432"/>
      <c r="AK10" s="432"/>
      <c r="AL10" s="432"/>
      <c r="AM10" s="432"/>
      <c r="AN10" s="432"/>
      <c r="AO10" s="432"/>
      <c r="AP10" s="432"/>
      <c r="AQ10" s="432"/>
      <c r="AR10" s="432"/>
    </row>
    <row r="11" spans="1:44" s="10" customFormat="1" ht="18.75" x14ac:dyDescent="0.2">
      <c r="A11" s="329"/>
      <c r="B11" s="329"/>
      <c r="C11" s="329"/>
      <c r="D11" s="329"/>
      <c r="E11" s="329"/>
      <c r="F11" s="329"/>
      <c r="G11" s="329"/>
      <c r="H11" s="329"/>
      <c r="I11" s="329"/>
      <c r="J11" s="329"/>
      <c r="K11" s="329"/>
      <c r="L11" s="127"/>
      <c r="M11" s="127"/>
      <c r="N11" s="127"/>
      <c r="O11" s="127"/>
      <c r="P11" s="127"/>
      <c r="Q11" s="127"/>
      <c r="R11" s="127"/>
      <c r="S11" s="127"/>
      <c r="T11" s="127"/>
      <c r="U11" s="127"/>
      <c r="V11" s="127"/>
      <c r="W11" s="127"/>
      <c r="X11" s="127"/>
      <c r="Y11" s="127"/>
    </row>
    <row r="12" spans="1:44" s="10" customFormat="1" ht="18.75" customHeight="1" x14ac:dyDescent="0.2">
      <c r="A12" s="471" t="str">
        <f>'4. паспорт бюджет'!A12:O12</f>
        <v>O_ОНМ25/1</v>
      </c>
      <c r="B12" s="472"/>
      <c r="C12" s="472"/>
      <c r="D12" s="472"/>
      <c r="E12" s="472"/>
      <c r="F12" s="472"/>
      <c r="G12" s="472"/>
      <c r="H12" s="472"/>
      <c r="I12" s="472"/>
      <c r="J12" s="472"/>
      <c r="K12" s="472"/>
      <c r="L12" s="472"/>
      <c r="M12" s="472"/>
      <c r="N12" s="472"/>
      <c r="O12" s="472"/>
      <c r="P12" s="472"/>
      <c r="Q12" s="472"/>
      <c r="R12" s="472"/>
      <c r="S12" s="472"/>
      <c r="T12" s="472"/>
      <c r="U12" s="472"/>
      <c r="V12" s="472"/>
      <c r="W12" s="472"/>
      <c r="X12" s="472"/>
      <c r="Y12" s="472"/>
      <c r="Z12" s="472"/>
      <c r="AA12" s="472"/>
      <c r="AB12" s="472"/>
      <c r="AC12" s="472"/>
      <c r="AD12" s="472"/>
      <c r="AE12" s="472"/>
      <c r="AF12" s="472"/>
      <c r="AG12" s="472"/>
      <c r="AH12" s="472"/>
      <c r="AI12" s="472"/>
      <c r="AJ12" s="472"/>
      <c r="AK12" s="472"/>
      <c r="AL12" s="472"/>
      <c r="AM12" s="472"/>
      <c r="AN12" s="472"/>
      <c r="AO12" s="472"/>
      <c r="AP12" s="472"/>
      <c r="AQ12" s="472"/>
      <c r="AR12" s="472"/>
    </row>
    <row r="13" spans="1:44" s="10" customFormat="1" ht="18.75" customHeight="1" x14ac:dyDescent="0.2">
      <c r="A13" s="432" t="s">
        <v>514</v>
      </c>
      <c r="B13" s="432"/>
      <c r="C13" s="432"/>
      <c r="D13" s="432"/>
      <c r="E13" s="432"/>
      <c r="F13" s="432"/>
      <c r="G13" s="432"/>
      <c r="H13" s="432"/>
      <c r="I13" s="432"/>
      <c r="J13" s="432"/>
      <c r="K13" s="432"/>
      <c r="L13" s="432"/>
      <c r="M13" s="432"/>
      <c r="N13" s="432"/>
      <c r="O13" s="432"/>
      <c r="P13" s="432"/>
      <c r="Q13" s="432"/>
      <c r="R13" s="432"/>
      <c r="S13" s="432"/>
      <c r="T13" s="432"/>
      <c r="U13" s="432"/>
      <c r="V13" s="432"/>
      <c r="W13" s="432"/>
      <c r="X13" s="432"/>
      <c r="Y13" s="432"/>
      <c r="Z13" s="432"/>
      <c r="AA13" s="432"/>
      <c r="AB13" s="432"/>
      <c r="AC13" s="432"/>
      <c r="AD13" s="432"/>
      <c r="AE13" s="432"/>
      <c r="AF13" s="432"/>
      <c r="AG13" s="432"/>
      <c r="AH13" s="432"/>
      <c r="AI13" s="432"/>
      <c r="AJ13" s="432"/>
      <c r="AK13" s="432"/>
      <c r="AL13" s="432"/>
      <c r="AM13" s="432"/>
      <c r="AN13" s="432"/>
      <c r="AO13" s="432"/>
      <c r="AP13" s="432"/>
      <c r="AQ13" s="432"/>
      <c r="AR13" s="432"/>
    </row>
    <row r="14" spans="1:44" s="7" customFormat="1" ht="15.75" customHeight="1" x14ac:dyDescent="0.2">
      <c r="A14" s="331"/>
      <c r="B14" s="331"/>
      <c r="C14" s="331"/>
      <c r="D14" s="331"/>
      <c r="E14" s="331"/>
      <c r="F14" s="331"/>
      <c r="G14" s="331"/>
      <c r="H14" s="331"/>
      <c r="I14" s="331"/>
      <c r="J14" s="331"/>
      <c r="K14" s="331"/>
      <c r="L14" s="331"/>
      <c r="M14" s="331"/>
      <c r="N14" s="331"/>
      <c r="O14" s="331"/>
      <c r="P14" s="331"/>
      <c r="Q14" s="331"/>
      <c r="R14" s="331"/>
      <c r="S14" s="331"/>
      <c r="T14" s="331"/>
      <c r="U14" s="331"/>
      <c r="V14" s="331"/>
      <c r="W14" s="331"/>
      <c r="X14" s="331"/>
      <c r="Y14" s="331"/>
    </row>
    <row r="15" spans="1:44" s="2" customFormat="1" ht="42" customHeight="1" x14ac:dyDescent="0.2">
      <c r="A15" s="474" t="str">
        <f>'4. паспорт бюджет'!A15:O15</f>
        <v>Покупка генератора поискового ГП-500К (с кейсом) Ангстрем 1 шт.</v>
      </c>
      <c r="B15" s="470"/>
      <c r="C15" s="470"/>
      <c r="D15" s="470"/>
      <c r="E15" s="470"/>
      <c r="F15" s="470"/>
      <c r="G15" s="470"/>
      <c r="H15" s="470"/>
      <c r="I15" s="470"/>
      <c r="J15" s="470"/>
      <c r="K15" s="470"/>
      <c r="L15" s="470"/>
      <c r="M15" s="470"/>
      <c r="N15" s="470"/>
      <c r="O15" s="470"/>
      <c r="P15" s="470"/>
      <c r="Q15" s="470"/>
      <c r="R15" s="470"/>
      <c r="S15" s="470"/>
      <c r="T15" s="470"/>
      <c r="U15" s="470"/>
      <c r="V15" s="470"/>
      <c r="W15" s="470"/>
      <c r="X15" s="470"/>
      <c r="Y15" s="470"/>
      <c r="Z15" s="470"/>
      <c r="AA15" s="470"/>
      <c r="AB15" s="470"/>
      <c r="AC15" s="470"/>
      <c r="AD15" s="470"/>
      <c r="AE15" s="470"/>
      <c r="AF15" s="470"/>
      <c r="AG15" s="470"/>
      <c r="AH15" s="470"/>
      <c r="AI15" s="470"/>
      <c r="AJ15" s="470"/>
      <c r="AK15" s="470"/>
      <c r="AL15" s="470"/>
      <c r="AM15" s="470"/>
      <c r="AN15" s="470"/>
      <c r="AO15" s="470"/>
      <c r="AP15" s="470"/>
      <c r="AQ15" s="470"/>
      <c r="AR15" s="470"/>
    </row>
    <row r="16" spans="1:44" s="2" customFormat="1" ht="15" customHeight="1" x14ac:dyDescent="0.2">
      <c r="A16" s="432" t="s">
        <v>515</v>
      </c>
      <c r="B16" s="432"/>
      <c r="C16" s="432"/>
      <c r="D16" s="432"/>
      <c r="E16" s="432"/>
      <c r="F16" s="432"/>
      <c r="G16" s="432"/>
      <c r="H16" s="432"/>
      <c r="I16" s="432"/>
      <c r="J16" s="432"/>
      <c r="K16" s="432"/>
      <c r="L16" s="432"/>
      <c r="M16" s="432"/>
      <c r="N16" s="432"/>
      <c r="O16" s="432"/>
      <c r="P16" s="432"/>
      <c r="Q16" s="432"/>
      <c r="R16" s="432"/>
      <c r="S16" s="432"/>
      <c r="T16" s="432"/>
      <c r="U16" s="432"/>
      <c r="V16" s="432"/>
      <c r="W16" s="432"/>
      <c r="X16" s="432"/>
      <c r="Y16" s="432"/>
      <c r="Z16" s="432"/>
      <c r="AA16" s="432"/>
      <c r="AB16" s="432"/>
      <c r="AC16" s="432"/>
      <c r="AD16" s="432"/>
      <c r="AE16" s="432"/>
      <c r="AF16" s="432"/>
      <c r="AG16" s="432"/>
      <c r="AH16" s="432"/>
      <c r="AI16" s="432"/>
      <c r="AJ16" s="432"/>
      <c r="AK16" s="432"/>
      <c r="AL16" s="432"/>
      <c r="AM16" s="432"/>
      <c r="AN16" s="432"/>
      <c r="AO16" s="432"/>
      <c r="AP16" s="432"/>
      <c r="AQ16" s="432"/>
      <c r="AR16" s="432"/>
    </row>
    <row r="17" spans="1:45" s="2" customFormat="1" ht="15" customHeight="1" x14ac:dyDescent="0.2">
      <c r="A17" s="332"/>
      <c r="B17" s="332"/>
      <c r="C17" s="332"/>
      <c r="D17" s="332"/>
      <c r="E17" s="332"/>
      <c r="F17" s="332"/>
      <c r="G17" s="332"/>
      <c r="H17" s="332"/>
      <c r="I17" s="332"/>
      <c r="J17" s="332"/>
      <c r="K17" s="332"/>
      <c r="L17" s="332"/>
      <c r="M17" s="332"/>
      <c r="N17" s="332"/>
      <c r="O17" s="332"/>
      <c r="P17" s="332"/>
      <c r="Q17" s="332"/>
      <c r="R17" s="332"/>
      <c r="S17" s="332"/>
      <c r="T17" s="332"/>
      <c r="U17" s="332"/>
      <c r="V17" s="332"/>
    </row>
    <row r="18" spans="1:45" s="2" customFormat="1" ht="15" customHeight="1" x14ac:dyDescent="0.2">
      <c r="A18" s="450" t="s">
        <v>358</v>
      </c>
      <c r="B18" s="450"/>
      <c r="C18" s="450"/>
      <c r="D18" s="450"/>
      <c r="E18" s="450"/>
      <c r="F18" s="450"/>
      <c r="G18" s="450"/>
      <c r="H18" s="450"/>
      <c r="I18" s="450"/>
      <c r="J18" s="450"/>
      <c r="K18" s="450"/>
      <c r="L18" s="450"/>
      <c r="M18" s="450"/>
      <c r="N18" s="450"/>
      <c r="O18" s="450"/>
      <c r="P18" s="450"/>
      <c r="Q18" s="450"/>
      <c r="R18" s="450"/>
      <c r="S18" s="450"/>
      <c r="T18" s="450"/>
      <c r="U18" s="450"/>
      <c r="V18" s="450"/>
      <c r="W18" s="450"/>
      <c r="X18" s="450"/>
      <c r="Y18" s="450"/>
      <c r="Z18" s="450"/>
      <c r="AA18" s="450"/>
      <c r="AB18" s="450"/>
      <c r="AC18" s="450"/>
      <c r="AD18" s="450"/>
      <c r="AE18" s="450"/>
      <c r="AF18" s="450"/>
      <c r="AG18" s="450"/>
      <c r="AH18" s="450"/>
      <c r="AI18" s="450"/>
      <c r="AJ18" s="450"/>
      <c r="AK18" s="450"/>
      <c r="AL18" s="450"/>
      <c r="AM18" s="450"/>
      <c r="AN18" s="450"/>
      <c r="AO18" s="450"/>
      <c r="AP18" s="450"/>
      <c r="AQ18" s="450"/>
      <c r="AR18" s="450"/>
    </row>
    <row r="19" spans="1:45" ht="18.75" x14ac:dyDescent="0.25">
      <c r="AO19" s="381"/>
      <c r="AP19" s="381"/>
      <c r="AQ19" s="381"/>
      <c r="AR19" s="333"/>
    </row>
    <row r="20" spans="1:45" ht="18.75" x14ac:dyDescent="0.3">
      <c r="AO20" s="381"/>
      <c r="AP20" s="381"/>
      <c r="AQ20" s="381"/>
      <c r="AR20" s="13"/>
    </row>
    <row r="21" spans="1:45" ht="20.25" customHeight="1" x14ac:dyDescent="0.3">
      <c r="AO21" s="381"/>
      <c r="AP21" s="381"/>
      <c r="AQ21" s="381"/>
      <c r="AR21" s="13"/>
    </row>
    <row r="22" spans="1:45" s="2" customFormat="1" ht="15" customHeight="1" x14ac:dyDescent="0.2">
      <c r="A22" s="432"/>
      <c r="B22" s="432"/>
      <c r="C22" s="432"/>
      <c r="D22" s="432"/>
      <c r="E22" s="432"/>
      <c r="F22" s="432"/>
      <c r="G22" s="432"/>
      <c r="H22" s="432"/>
      <c r="I22" s="432"/>
      <c r="J22" s="432"/>
      <c r="K22" s="432"/>
      <c r="L22" s="432"/>
      <c r="M22" s="432"/>
      <c r="N22" s="432"/>
      <c r="O22" s="432"/>
      <c r="P22" s="432"/>
      <c r="Q22" s="432"/>
      <c r="R22" s="432"/>
      <c r="S22" s="432"/>
      <c r="T22" s="432"/>
      <c r="U22" s="432"/>
      <c r="V22" s="432"/>
      <c r="W22" s="432"/>
      <c r="X22" s="432"/>
      <c r="Y22" s="432"/>
      <c r="Z22" s="432"/>
      <c r="AA22" s="432"/>
      <c r="AB22" s="432"/>
      <c r="AC22" s="432"/>
      <c r="AD22" s="432"/>
      <c r="AE22" s="432"/>
      <c r="AF22" s="432"/>
      <c r="AG22" s="432"/>
      <c r="AH22" s="432"/>
      <c r="AI22" s="432"/>
      <c r="AJ22" s="432"/>
      <c r="AK22" s="432"/>
      <c r="AL22" s="432"/>
      <c r="AM22" s="432"/>
      <c r="AN22" s="432"/>
      <c r="AO22" s="432"/>
      <c r="AP22" s="432"/>
      <c r="AQ22" s="432"/>
      <c r="AR22" s="432"/>
    </row>
    <row r="23" spans="1:45" ht="15.75" x14ac:dyDescent="0.25">
      <c r="A23" s="380"/>
      <c r="B23" s="380"/>
      <c r="C23" s="380"/>
      <c r="D23" s="380"/>
      <c r="E23" s="380"/>
      <c r="F23" s="380"/>
      <c r="G23" s="380"/>
      <c r="H23" s="380"/>
      <c r="I23" s="380"/>
      <c r="J23" s="380"/>
      <c r="K23" s="380"/>
      <c r="L23" s="380"/>
      <c r="M23" s="380"/>
      <c r="N23" s="380"/>
      <c r="O23" s="380"/>
      <c r="P23" s="380"/>
      <c r="Q23" s="380"/>
      <c r="R23" s="380"/>
      <c r="S23" s="380"/>
      <c r="T23" s="380"/>
      <c r="U23" s="380"/>
      <c r="V23" s="380"/>
      <c r="W23" s="380"/>
      <c r="X23" s="380"/>
      <c r="Y23" s="380"/>
      <c r="Z23" s="380"/>
      <c r="AA23" s="380"/>
      <c r="AB23" s="380"/>
      <c r="AC23" s="380"/>
      <c r="AD23" s="380"/>
      <c r="AE23" s="380"/>
      <c r="AF23" s="380"/>
      <c r="AG23" s="380"/>
      <c r="AH23" s="380"/>
      <c r="AI23" s="380"/>
      <c r="AJ23" s="380"/>
      <c r="AK23" s="380"/>
      <c r="AL23" s="380"/>
      <c r="AM23" s="380"/>
      <c r="AN23" s="380"/>
      <c r="AO23" s="380"/>
      <c r="AP23" s="380"/>
      <c r="AQ23" s="380"/>
      <c r="AR23" s="380"/>
      <c r="AS23" s="380"/>
    </row>
    <row r="24" spans="1:45" ht="14.25" customHeight="1" thickBot="1" x14ac:dyDescent="0.3">
      <c r="A24" s="504" t="s">
        <v>583</v>
      </c>
      <c r="B24" s="504"/>
      <c r="C24" s="504"/>
      <c r="D24" s="504"/>
      <c r="E24" s="504"/>
      <c r="F24" s="504"/>
      <c r="G24" s="504"/>
      <c r="H24" s="504"/>
      <c r="I24" s="504"/>
      <c r="J24" s="504"/>
      <c r="K24" s="504"/>
      <c r="L24" s="504"/>
      <c r="M24" s="504"/>
      <c r="N24" s="504"/>
      <c r="O24" s="504"/>
      <c r="P24" s="504"/>
      <c r="Q24" s="504"/>
      <c r="R24" s="504"/>
      <c r="S24" s="504"/>
      <c r="T24" s="504"/>
      <c r="U24" s="504"/>
      <c r="V24" s="504"/>
      <c r="W24" s="504"/>
      <c r="X24" s="504"/>
      <c r="Y24" s="504"/>
      <c r="Z24" s="504"/>
      <c r="AA24" s="504"/>
      <c r="AB24" s="504"/>
      <c r="AC24" s="504"/>
      <c r="AD24" s="504"/>
      <c r="AE24" s="504"/>
      <c r="AF24" s="504"/>
      <c r="AG24" s="504"/>
      <c r="AH24" s="504"/>
      <c r="AI24" s="504"/>
      <c r="AJ24" s="504"/>
      <c r="AK24" s="504" t="s">
        <v>582</v>
      </c>
      <c r="AL24" s="504"/>
      <c r="AM24" s="350"/>
      <c r="AN24" s="350"/>
      <c r="AO24" s="379"/>
      <c r="AP24" s="379"/>
      <c r="AQ24" s="379"/>
      <c r="AR24" s="379"/>
      <c r="AS24" s="356"/>
    </row>
    <row r="25" spans="1:45" ht="12.75" customHeight="1" x14ac:dyDescent="0.25">
      <c r="A25" s="505" t="s">
        <v>581</v>
      </c>
      <c r="B25" s="506"/>
      <c r="C25" s="506"/>
      <c r="D25" s="506"/>
      <c r="E25" s="506"/>
      <c r="F25" s="506"/>
      <c r="G25" s="506"/>
      <c r="H25" s="506"/>
      <c r="I25" s="506"/>
      <c r="J25" s="506"/>
      <c r="K25" s="506"/>
      <c r="L25" s="506"/>
      <c r="M25" s="506"/>
      <c r="N25" s="506"/>
      <c r="O25" s="506"/>
      <c r="P25" s="506"/>
      <c r="Q25" s="506"/>
      <c r="R25" s="506"/>
      <c r="S25" s="506"/>
      <c r="T25" s="506"/>
      <c r="U25" s="506"/>
      <c r="V25" s="506"/>
      <c r="W25" s="506"/>
      <c r="X25" s="506"/>
      <c r="Y25" s="506"/>
      <c r="Z25" s="506"/>
      <c r="AA25" s="506"/>
      <c r="AB25" s="506"/>
      <c r="AC25" s="506"/>
      <c r="AD25" s="506"/>
      <c r="AE25" s="506"/>
      <c r="AF25" s="506"/>
      <c r="AG25" s="506"/>
      <c r="AH25" s="506"/>
      <c r="AI25" s="506"/>
      <c r="AJ25" s="506"/>
      <c r="AK25" s="489">
        <f>'1. паспорт местоположение'!C45*1000000</f>
        <v>1197504.0000000002</v>
      </c>
      <c r="AL25" s="490"/>
      <c r="AM25" s="351"/>
      <c r="AN25" s="491" t="s">
        <v>580</v>
      </c>
      <c r="AO25" s="491"/>
      <c r="AP25" s="491"/>
      <c r="AQ25" s="503"/>
      <c r="AR25" s="503"/>
      <c r="AS25" s="356"/>
    </row>
    <row r="26" spans="1:45" ht="17.25" customHeight="1" x14ac:dyDescent="0.25">
      <c r="A26" s="492" t="s">
        <v>579</v>
      </c>
      <c r="B26" s="493"/>
      <c r="C26" s="493"/>
      <c r="D26" s="493"/>
      <c r="E26" s="493"/>
      <c r="F26" s="493"/>
      <c r="G26" s="493"/>
      <c r="H26" s="493"/>
      <c r="I26" s="493"/>
      <c r="J26" s="493"/>
      <c r="K26" s="493"/>
      <c r="L26" s="493"/>
      <c r="M26" s="493"/>
      <c r="N26" s="493"/>
      <c r="O26" s="493"/>
      <c r="P26" s="493"/>
      <c r="Q26" s="493"/>
      <c r="R26" s="493"/>
      <c r="S26" s="493"/>
      <c r="T26" s="493"/>
      <c r="U26" s="493"/>
      <c r="V26" s="493"/>
      <c r="W26" s="493"/>
      <c r="X26" s="493"/>
      <c r="Y26" s="493"/>
      <c r="Z26" s="493"/>
      <c r="AA26" s="493"/>
      <c r="AB26" s="493"/>
      <c r="AC26" s="493"/>
      <c r="AD26" s="493"/>
      <c r="AE26" s="493"/>
      <c r="AF26" s="493"/>
      <c r="AG26" s="493"/>
      <c r="AH26" s="493"/>
      <c r="AI26" s="493"/>
      <c r="AJ26" s="493"/>
      <c r="AK26" s="502" t="s">
        <v>437</v>
      </c>
      <c r="AL26" s="502"/>
      <c r="AM26" s="351"/>
      <c r="AN26" s="497" t="s">
        <v>578</v>
      </c>
      <c r="AO26" s="498"/>
      <c r="AP26" s="499"/>
      <c r="AQ26" s="500" t="s">
        <v>437</v>
      </c>
      <c r="AR26" s="501"/>
      <c r="AS26" s="356"/>
    </row>
    <row r="27" spans="1:45" ht="17.25" customHeight="1" x14ac:dyDescent="0.25">
      <c r="A27" s="492" t="s">
        <v>577</v>
      </c>
      <c r="B27" s="493"/>
      <c r="C27" s="493"/>
      <c r="D27" s="493"/>
      <c r="E27" s="493"/>
      <c r="F27" s="493"/>
      <c r="G27" s="493"/>
      <c r="H27" s="493"/>
      <c r="I27" s="493"/>
      <c r="J27" s="493"/>
      <c r="K27" s="493"/>
      <c r="L27" s="493"/>
      <c r="M27" s="493"/>
      <c r="N27" s="493"/>
      <c r="O27" s="493"/>
      <c r="P27" s="493"/>
      <c r="Q27" s="493"/>
      <c r="R27" s="493"/>
      <c r="S27" s="493"/>
      <c r="T27" s="493"/>
      <c r="U27" s="493"/>
      <c r="V27" s="493"/>
      <c r="W27" s="493"/>
      <c r="X27" s="493"/>
      <c r="Y27" s="493"/>
      <c r="Z27" s="493"/>
      <c r="AA27" s="493"/>
      <c r="AB27" s="493"/>
      <c r="AC27" s="493"/>
      <c r="AD27" s="493"/>
      <c r="AE27" s="493"/>
      <c r="AF27" s="493"/>
      <c r="AG27" s="493"/>
      <c r="AH27" s="493"/>
      <c r="AI27" s="493"/>
      <c r="AJ27" s="493"/>
      <c r="AK27" s="494">
        <v>10</v>
      </c>
      <c r="AL27" s="494"/>
      <c r="AM27" s="351"/>
      <c r="AN27" s="497" t="s">
        <v>576</v>
      </c>
      <c r="AO27" s="498"/>
      <c r="AP27" s="499"/>
      <c r="AQ27" s="500" t="s">
        <v>437</v>
      </c>
      <c r="AR27" s="501"/>
      <c r="AS27" s="356"/>
    </row>
    <row r="28" spans="1:45" ht="27.75" customHeight="1" thickBot="1" x14ac:dyDescent="0.3">
      <c r="A28" s="520" t="s">
        <v>575</v>
      </c>
      <c r="B28" s="521"/>
      <c r="C28" s="521"/>
      <c r="D28" s="521"/>
      <c r="E28" s="521"/>
      <c r="F28" s="521"/>
      <c r="G28" s="521"/>
      <c r="H28" s="521"/>
      <c r="I28" s="521"/>
      <c r="J28" s="521"/>
      <c r="K28" s="521"/>
      <c r="L28" s="521"/>
      <c r="M28" s="521"/>
      <c r="N28" s="521"/>
      <c r="O28" s="521"/>
      <c r="P28" s="521"/>
      <c r="Q28" s="521"/>
      <c r="R28" s="521"/>
      <c r="S28" s="521"/>
      <c r="T28" s="521"/>
      <c r="U28" s="521"/>
      <c r="V28" s="521"/>
      <c r="W28" s="521"/>
      <c r="X28" s="521"/>
      <c r="Y28" s="521"/>
      <c r="Z28" s="521"/>
      <c r="AA28" s="521"/>
      <c r="AB28" s="521"/>
      <c r="AC28" s="521"/>
      <c r="AD28" s="521"/>
      <c r="AE28" s="521"/>
      <c r="AF28" s="521"/>
      <c r="AG28" s="521"/>
      <c r="AH28" s="521"/>
      <c r="AI28" s="521"/>
      <c r="AJ28" s="522"/>
      <c r="AK28" s="523">
        <v>1</v>
      </c>
      <c r="AL28" s="523"/>
      <c r="AM28" s="351"/>
      <c r="AN28" s="524" t="s">
        <v>574</v>
      </c>
      <c r="AO28" s="525"/>
      <c r="AP28" s="526"/>
      <c r="AQ28" s="500" t="s">
        <v>437</v>
      </c>
      <c r="AR28" s="501"/>
      <c r="AS28" s="356"/>
    </row>
    <row r="29" spans="1:45" ht="17.25" customHeight="1" x14ac:dyDescent="0.25">
      <c r="A29" s="514" t="s">
        <v>573</v>
      </c>
      <c r="B29" s="515"/>
      <c r="C29" s="515"/>
      <c r="D29" s="515"/>
      <c r="E29" s="515"/>
      <c r="F29" s="515"/>
      <c r="G29" s="515"/>
      <c r="H29" s="515"/>
      <c r="I29" s="515"/>
      <c r="J29" s="515"/>
      <c r="K29" s="515"/>
      <c r="L29" s="515"/>
      <c r="M29" s="515"/>
      <c r="N29" s="515"/>
      <c r="O29" s="515"/>
      <c r="P29" s="515"/>
      <c r="Q29" s="515"/>
      <c r="R29" s="515"/>
      <c r="S29" s="515"/>
      <c r="T29" s="515"/>
      <c r="U29" s="515"/>
      <c r="V29" s="515"/>
      <c r="W29" s="515"/>
      <c r="X29" s="515"/>
      <c r="Y29" s="515"/>
      <c r="Z29" s="515"/>
      <c r="AA29" s="515"/>
      <c r="AB29" s="515"/>
      <c r="AC29" s="515"/>
      <c r="AD29" s="515"/>
      <c r="AE29" s="515"/>
      <c r="AF29" s="515"/>
      <c r="AG29" s="515"/>
      <c r="AH29" s="515"/>
      <c r="AI29" s="515"/>
      <c r="AJ29" s="516"/>
      <c r="AK29" s="512" t="s">
        <v>437</v>
      </c>
      <c r="AL29" s="513"/>
      <c r="AM29" s="351"/>
      <c r="AN29" s="517"/>
      <c r="AO29" s="518"/>
      <c r="AP29" s="518"/>
      <c r="AQ29" s="500"/>
      <c r="AR29" s="519"/>
      <c r="AS29" s="356"/>
    </row>
    <row r="30" spans="1:45" ht="17.25" customHeight="1" x14ac:dyDescent="0.25">
      <c r="A30" s="492" t="s">
        <v>572</v>
      </c>
      <c r="B30" s="493"/>
      <c r="C30" s="493"/>
      <c r="D30" s="493"/>
      <c r="E30" s="493"/>
      <c r="F30" s="493"/>
      <c r="G30" s="493"/>
      <c r="H30" s="493"/>
      <c r="I30" s="493"/>
      <c r="J30" s="493"/>
      <c r="K30" s="493"/>
      <c r="L30" s="493"/>
      <c r="M30" s="493"/>
      <c r="N30" s="493"/>
      <c r="O30" s="493"/>
      <c r="P30" s="493"/>
      <c r="Q30" s="493"/>
      <c r="R30" s="493"/>
      <c r="S30" s="493"/>
      <c r="T30" s="493"/>
      <c r="U30" s="493"/>
      <c r="V30" s="493"/>
      <c r="W30" s="493"/>
      <c r="X30" s="493"/>
      <c r="Y30" s="493"/>
      <c r="Z30" s="493"/>
      <c r="AA30" s="493"/>
      <c r="AB30" s="493"/>
      <c r="AC30" s="493"/>
      <c r="AD30" s="493"/>
      <c r="AE30" s="493"/>
      <c r="AF30" s="493"/>
      <c r="AG30" s="493"/>
      <c r="AH30" s="493"/>
      <c r="AI30" s="493"/>
      <c r="AJ30" s="493"/>
      <c r="AK30" s="495" t="s">
        <v>437</v>
      </c>
      <c r="AL30" s="496"/>
      <c r="AM30" s="351"/>
      <c r="AS30" s="356"/>
    </row>
    <row r="31" spans="1:45" ht="17.25" customHeight="1" x14ac:dyDescent="0.25">
      <c r="A31" s="492" t="s">
        <v>571</v>
      </c>
      <c r="B31" s="493"/>
      <c r="C31" s="493"/>
      <c r="D31" s="493"/>
      <c r="E31" s="493"/>
      <c r="F31" s="493"/>
      <c r="G31" s="493"/>
      <c r="H31" s="493"/>
      <c r="I31" s="493"/>
      <c r="J31" s="493"/>
      <c r="K31" s="493"/>
      <c r="L31" s="493"/>
      <c r="M31" s="493"/>
      <c r="N31" s="493"/>
      <c r="O31" s="493"/>
      <c r="P31" s="493"/>
      <c r="Q31" s="493"/>
      <c r="R31" s="493"/>
      <c r="S31" s="493"/>
      <c r="T31" s="493"/>
      <c r="U31" s="493"/>
      <c r="V31" s="493"/>
      <c r="W31" s="493"/>
      <c r="X31" s="493"/>
      <c r="Y31" s="493"/>
      <c r="Z31" s="493"/>
      <c r="AA31" s="493"/>
      <c r="AB31" s="493"/>
      <c r="AC31" s="493"/>
      <c r="AD31" s="493"/>
      <c r="AE31" s="493"/>
      <c r="AF31" s="493"/>
      <c r="AG31" s="493"/>
      <c r="AH31" s="493"/>
      <c r="AI31" s="493"/>
      <c r="AJ31" s="493"/>
      <c r="AK31" s="495" t="s">
        <v>437</v>
      </c>
      <c r="AL31" s="496"/>
      <c r="AM31" s="351"/>
      <c r="AN31" s="351"/>
      <c r="AO31" s="378"/>
      <c r="AP31" s="378"/>
      <c r="AQ31" s="378"/>
      <c r="AR31" s="378"/>
      <c r="AS31" s="356"/>
    </row>
    <row r="32" spans="1:45" ht="17.25" customHeight="1" x14ac:dyDescent="0.25">
      <c r="A32" s="492" t="s">
        <v>546</v>
      </c>
      <c r="B32" s="493"/>
      <c r="C32" s="493"/>
      <c r="D32" s="493"/>
      <c r="E32" s="493"/>
      <c r="F32" s="493"/>
      <c r="G32" s="493"/>
      <c r="H32" s="493"/>
      <c r="I32" s="493"/>
      <c r="J32" s="493"/>
      <c r="K32" s="493"/>
      <c r="L32" s="493"/>
      <c r="M32" s="493"/>
      <c r="N32" s="493"/>
      <c r="O32" s="493"/>
      <c r="P32" s="493"/>
      <c r="Q32" s="493"/>
      <c r="R32" s="493"/>
      <c r="S32" s="493"/>
      <c r="T32" s="493"/>
      <c r="U32" s="493"/>
      <c r="V32" s="493"/>
      <c r="W32" s="493"/>
      <c r="X32" s="493"/>
      <c r="Y32" s="493"/>
      <c r="Z32" s="493"/>
      <c r="AA32" s="493"/>
      <c r="AB32" s="493"/>
      <c r="AC32" s="493"/>
      <c r="AD32" s="493"/>
      <c r="AE32" s="493"/>
      <c r="AF32" s="493"/>
      <c r="AG32" s="493"/>
      <c r="AH32" s="493"/>
      <c r="AI32" s="493"/>
      <c r="AJ32" s="493"/>
      <c r="AK32" s="495" t="s">
        <v>437</v>
      </c>
      <c r="AL32" s="496"/>
      <c r="AM32" s="351"/>
      <c r="AN32" s="351"/>
      <c r="AO32" s="351"/>
      <c r="AP32" s="351"/>
      <c r="AQ32" s="351"/>
      <c r="AR32" s="351"/>
      <c r="AS32" s="356"/>
    </row>
    <row r="33" spans="1:45" ht="17.25" customHeight="1" x14ac:dyDescent="0.25">
      <c r="A33" s="492" t="s">
        <v>570</v>
      </c>
      <c r="B33" s="493"/>
      <c r="C33" s="493"/>
      <c r="D33" s="493"/>
      <c r="E33" s="493"/>
      <c r="F33" s="493"/>
      <c r="G33" s="493"/>
      <c r="H33" s="493"/>
      <c r="I33" s="493"/>
      <c r="J33" s="493"/>
      <c r="K33" s="493"/>
      <c r="L33" s="493"/>
      <c r="M33" s="493"/>
      <c r="N33" s="493"/>
      <c r="O33" s="493"/>
      <c r="P33" s="493"/>
      <c r="Q33" s="493"/>
      <c r="R33" s="493"/>
      <c r="S33" s="493"/>
      <c r="T33" s="493"/>
      <c r="U33" s="493"/>
      <c r="V33" s="493"/>
      <c r="W33" s="493"/>
      <c r="X33" s="493"/>
      <c r="Y33" s="493"/>
      <c r="Z33" s="493"/>
      <c r="AA33" s="493"/>
      <c r="AB33" s="493"/>
      <c r="AC33" s="493"/>
      <c r="AD33" s="493"/>
      <c r="AE33" s="493"/>
      <c r="AF33" s="493"/>
      <c r="AG33" s="493"/>
      <c r="AH33" s="493"/>
      <c r="AI33" s="493"/>
      <c r="AJ33" s="493"/>
      <c r="AK33" s="495" t="s">
        <v>437</v>
      </c>
      <c r="AL33" s="496"/>
      <c r="AM33" s="351"/>
      <c r="AN33" s="351"/>
      <c r="AO33" s="351"/>
      <c r="AP33" s="351"/>
      <c r="AQ33" s="351"/>
      <c r="AR33" s="351"/>
      <c r="AS33" s="356"/>
    </row>
    <row r="34" spans="1:45" ht="17.25" customHeight="1" x14ac:dyDescent="0.25">
      <c r="A34" s="492" t="s">
        <v>569</v>
      </c>
      <c r="B34" s="493"/>
      <c r="C34" s="493"/>
      <c r="D34" s="493"/>
      <c r="E34" s="493"/>
      <c r="F34" s="493"/>
      <c r="G34" s="493"/>
      <c r="H34" s="493"/>
      <c r="I34" s="493"/>
      <c r="J34" s="493"/>
      <c r="K34" s="493"/>
      <c r="L34" s="493"/>
      <c r="M34" s="493"/>
      <c r="N34" s="493"/>
      <c r="O34" s="493"/>
      <c r="P34" s="493"/>
      <c r="Q34" s="493"/>
      <c r="R34" s="493"/>
      <c r="S34" s="493"/>
      <c r="T34" s="493"/>
      <c r="U34" s="493"/>
      <c r="V34" s="493"/>
      <c r="W34" s="493"/>
      <c r="X34" s="493"/>
      <c r="Y34" s="493"/>
      <c r="Z34" s="493"/>
      <c r="AA34" s="493"/>
      <c r="AB34" s="493"/>
      <c r="AC34" s="493"/>
      <c r="AD34" s="493"/>
      <c r="AE34" s="493"/>
      <c r="AF34" s="493"/>
      <c r="AG34" s="493"/>
      <c r="AH34" s="493"/>
      <c r="AI34" s="493"/>
      <c r="AJ34" s="493"/>
      <c r="AK34" s="495" t="s">
        <v>437</v>
      </c>
      <c r="AL34" s="496"/>
      <c r="AM34" s="351"/>
      <c r="AN34" s="351"/>
      <c r="AO34" s="351"/>
      <c r="AP34" s="351"/>
      <c r="AQ34" s="351"/>
      <c r="AR34" s="351"/>
      <c r="AS34" s="356"/>
    </row>
    <row r="35" spans="1:45" ht="17.25" customHeight="1" x14ac:dyDescent="0.25">
      <c r="A35" s="492"/>
      <c r="B35" s="493"/>
      <c r="C35" s="493"/>
      <c r="D35" s="493"/>
      <c r="E35" s="493"/>
      <c r="F35" s="493"/>
      <c r="G35" s="493"/>
      <c r="H35" s="493"/>
      <c r="I35" s="493"/>
      <c r="J35" s="493"/>
      <c r="K35" s="493"/>
      <c r="L35" s="493"/>
      <c r="M35" s="493"/>
      <c r="N35" s="493"/>
      <c r="O35" s="493"/>
      <c r="P35" s="493"/>
      <c r="Q35" s="493"/>
      <c r="R35" s="493"/>
      <c r="S35" s="493"/>
      <c r="T35" s="493"/>
      <c r="U35" s="493"/>
      <c r="V35" s="493"/>
      <c r="W35" s="493"/>
      <c r="X35" s="493"/>
      <c r="Y35" s="493"/>
      <c r="Z35" s="493"/>
      <c r="AA35" s="493"/>
      <c r="AB35" s="493"/>
      <c r="AC35" s="493"/>
      <c r="AD35" s="493"/>
      <c r="AE35" s="493"/>
      <c r="AF35" s="493"/>
      <c r="AG35" s="493"/>
      <c r="AH35" s="493"/>
      <c r="AI35" s="493"/>
      <c r="AJ35" s="493"/>
      <c r="AK35" s="495"/>
      <c r="AL35" s="496"/>
      <c r="AM35" s="351"/>
      <c r="AN35" s="351"/>
      <c r="AO35" s="351"/>
      <c r="AP35" s="351"/>
      <c r="AQ35" s="351"/>
      <c r="AR35" s="351"/>
      <c r="AS35" s="356"/>
    </row>
    <row r="36" spans="1:45" ht="17.25" customHeight="1" thickBot="1" x14ac:dyDescent="0.3">
      <c r="A36" s="507" t="s">
        <v>472</v>
      </c>
      <c r="B36" s="508"/>
      <c r="C36" s="508"/>
      <c r="D36" s="508"/>
      <c r="E36" s="508"/>
      <c r="F36" s="508"/>
      <c r="G36" s="508"/>
      <c r="H36" s="508"/>
      <c r="I36" s="508"/>
      <c r="J36" s="508"/>
      <c r="K36" s="508"/>
      <c r="L36" s="508"/>
      <c r="M36" s="508"/>
      <c r="N36" s="508"/>
      <c r="O36" s="508"/>
      <c r="P36" s="508"/>
      <c r="Q36" s="508"/>
      <c r="R36" s="508"/>
      <c r="S36" s="508"/>
      <c r="T36" s="508"/>
      <c r="U36" s="508"/>
      <c r="V36" s="508"/>
      <c r="W36" s="508"/>
      <c r="X36" s="508"/>
      <c r="Y36" s="508"/>
      <c r="Z36" s="508"/>
      <c r="AA36" s="508"/>
      <c r="AB36" s="508"/>
      <c r="AC36" s="508"/>
      <c r="AD36" s="508"/>
      <c r="AE36" s="508"/>
      <c r="AF36" s="508"/>
      <c r="AG36" s="508"/>
      <c r="AH36" s="508"/>
      <c r="AI36" s="508"/>
      <c r="AJ36" s="508"/>
      <c r="AK36" s="511">
        <v>0.2</v>
      </c>
      <c r="AL36" s="510"/>
      <c r="AM36" s="351"/>
      <c r="AN36" s="351"/>
      <c r="AO36" s="351"/>
      <c r="AP36" s="351"/>
      <c r="AQ36" s="351"/>
      <c r="AR36" s="351"/>
      <c r="AS36" s="356"/>
    </row>
    <row r="37" spans="1:45" ht="17.25" customHeight="1" x14ac:dyDescent="0.25">
      <c r="A37" s="505"/>
      <c r="B37" s="506"/>
      <c r="C37" s="506"/>
      <c r="D37" s="506"/>
      <c r="E37" s="506"/>
      <c r="F37" s="506"/>
      <c r="G37" s="506"/>
      <c r="H37" s="506"/>
      <c r="I37" s="506"/>
      <c r="J37" s="506"/>
      <c r="K37" s="506"/>
      <c r="L37" s="506"/>
      <c r="M37" s="506"/>
      <c r="N37" s="506"/>
      <c r="O37" s="506"/>
      <c r="P37" s="506"/>
      <c r="Q37" s="506"/>
      <c r="R37" s="506"/>
      <c r="S37" s="506"/>
      <c r="T37" s="506"/>
      <c r="U37" s="506"/>
      <c r="V37" s="506"/>
      <c r="W37" s="506"/>
      <c r="X37" s="506"/>
      <c r="Y37" s="506"/>
      <c r="Z37" s="506"/>
      <c r="AA37" s="506"/>
      <c r="AB37" s="506"/>
      <c r="AC37" s="506"/>
      <c r="AD37" s="506"/>
      <c r="AE37" s="506"/>
      <c r="AF37" s="506"/>
      <c r="AG37" s="506"/>
      <c r="AH37" s="506"/>
      <c r="AI37" s="506"/>
      <c r="AJ37" s="506"/>
      <c r="AK37" s="512"/>
      <c r="AL37" s="513"/>
      <c r="AM37" s="351"/>
      <c r="AN37" s="351"/>
      <c r="AO37" s="351"/>
      <c r="AP37" s="351"/>
      <c r="AQ37" s="351"/>
      <c r="AR37" s="351"/>
      <c r="AS37" s="356"/>
    </row>
    <row r="38" spans="1:45" ht="17.25" customHeight="1" x14ac:dyDescent="0.25">
      <c r="A38" s="492" t="s">
        <v>568</v>
      </c>
      <c r="B38" s="493"/>
      <c r="C38" s="493"/>
      <c r="D38" s="493"/>
      <c r="E38" s="493"/>
      <c r="F38" s="493"/>
      <c r="G38" s="493"/>
      <c r="H38" s="493"/>
      <c r="I38" s="493"/>
      <c r="J38" s="493"/>
      <c r="K38" s="493"/>
      <c r="L38" s="493"/>
      <c r="M38" s="493"/>
      <c r="N38" s="493"/>
      <c r="O38" s="493"/>
      <c r="P38" s="493"/>
      <c r="Q38" s="493"/>
      <c r="R38" s="493"/>
      <c r="S38" s="493"/>
      <c r="T38" s="493"/>
      <c r="U38" s="493"/>
      <c r="V38" s="493"/>
      <c r="W38" s="493"/>
      <c r="X38" s="493"/>
      <c r="Y38" s="493"/>
      <c r="Z38" s="493"/>
      <c r="AA38" s="493"/>
      <c r="AB38" s="493"/>
      <c r="AC38" s="493"/>
      <c r="AD38" s="493"/>
      <c r="AE38" s="493"/>
      <c r="AF38" s="493"/>
      <c r="AG38" s="493"/>
      <c r="AH38" s="493"/>
      <c r="AI38" s="493"/>
      <c r="AJ38" s="493"/>
      <c r="AK38" s="495" t="s">
        <v>437</v>
      </c>
      <c r="AL38" s="496"/>
      <c r="AM38" s="351"/>
      <c r="AN38" s="351"/>
      <c r="AO38" s="351"/>
      <c r="AP38" s="351"/>
      <c r="AQ38" s="351"/>
      <c r="AR38" s="351"/>
      <c r="AS38" s="356"/>
    </row>
    <row r="39" spans="1:45" ht="17.25" customHeight="1" thickBot="1" x14ac:dyDescent="0.3">
      <c r="A39" s="507" t="s">
        <v>567</v>
      </c>
      <c r="B39" s="508"/>
      <c r="C39" s="508"/>
      <c r="D39" s="508"/>
      <c r="E39" s="508"/>
      <c r="F39" s="508"/>
      <c r="G39" s="508"/>
      <c r="H39" s="508"/>
      <c r="I39" s="508"/>
      <c r="J39" s="508"/>
      <c r="K39" s="508"/>
      <c r="L39" s="508"/>
      <c r="M39" s="508"/>
      <c r="N39" s="508"/>
      <c r="O39" s="508"/>
      <c r="P39" s="508"/>
      <c r="Q39" s="508"/>
      <c r="R39" s="508"/>
      <c r="S39" s="508"/>
      <c r="T39" s="508"/>
      <c r="U39" s="508"/>
      <c r="V39" s="508"/>
      <c r="W39" s="508"/>
      <c r="X39" s="508"/>
      <c r="Y39" s="508"/>
      <c r="Z39" s="508"/>
      <c r="AA39" s="508"/>
      <c r="AB39" s="508"/>
      <c r="AC39" s="508"/>
      <c r="AD39" s="508"/>
      <c r="AE39" s="508"/>
      <c r="AF39" s="508"/>
      <c r="AG39" s="508"/>
      <c r="AH39" s="508"/>
      <c r="AI39" s="508"/>
      <c r="AJ39" s="508"/>
      <c r="AK39" s="509" t="s">
        <v>437</v>
      </c>
      <c r="AL39" s="510"/>
      <c r="AM39" s="351"/>
      <c r="AN39" s="351"/>
      <c r="AO39" s="351"/>
      <c r="AP39" s="351"/>
      <c r="AQ39" s="351"/>
      <c r="AR39" s="351"/>
      <c r="AS39" s="356"/>
    </row>
    <row r="40" spans="1:45" ht="17.25" customHeight="1" x14ac:dyDescent="0.25">
      <c r="A40" s="505" t="s">
        <v>566</v>
      </c>
      <c r="B40" s="506"/>
      <c r="C40" s="506"/>
      <c r="D40" s="506"/>
      <c r="E40" s="506"/>
      <c r="F40" s="506"/>
      <c r="G40" s="506"/>
      <c r="H40" s="506"/>
      <c r="I40" s="506"/>
      <c r="J40" s="506"/>
      <c r="K40" s="506"/>
      <c r="L40" s="506"/>
      <c r="M40" s="506"/>
      <c r="N40" s="506"/>
      <c r="O40" s="506"/>
      <c r="P40" s="506"/>
      <c r="Q40" s="506"/>
      <c r="R40" s="506"/>
      <c r="S40" s="506"/>
      <c r="T40" s="506"/>
      <c r="U40" s="506"/>
      <c r="V40" s="506"/>
      <c r="W40" s="506"/>
      <c r="X40" s="506"/>
      <c r="Y40" s="506"/>
      <c r="Z40" s="506"/>
      <c r="AA40" s="506"/>
      <c r="AB40" s="506"/>
      <c r="AC40" s="506"/>
      <c r="AD40" s="506"/>
      <c r="AE40" s="506"/>
      <c r="AF40" s="506"/>
      <c r="AG40" s="506"/>
      <c r="AH40" s="506"/>
      <c r="AI40" s="506"/>
      <c r="AJ40" s="506"/>
      <c r="AK40" s="512" t="s">
        <v>437</v>
      </c>
      <c r="AL40" s="513"/>
      <c r="AM40" s="351"/>
      <c r="AN40" s="351"/>
      <c r="AO40" s="351"/>
      <c r="AP40" s="351"/>
      <c r="AQ40" s="351"/>
      <c r="AR40" s="351"/>
      <c r="AS40" s="356"/>
    </row>
    <row r="41" spans="1:45" ht="17.25" customHeight="1" x14ac:dyDescent="0.25">
      <c r="A41" s="492" t="s">
        <v>565</v>
      </c>
      <c r="B41" s="493"/>
      <c r="C41" s="493"/>
      <c r="D41" s="493"/>
      <c r="E41" s="493"/>
      <c r="F41" s="493"/>
      <c r="G41" s="493"/>
      <c r="H41" s="493"/>
      <c r="I41" s="493"/>
      <c r="J41" s="493"/>
      <c r="K41" s="493"/>
      <c r="L41" s="493"/>
      <c r="M41" s="493"/>
      <c r="N41" s="493"/>
      <c r="O41" s="493"/>
      <c r="P41" s="493"/>
      <c r="Q41" s="493"/>
      <c r="R41" s="493"/>
      <c r="S41" s="493"/>
      <c r="T41" s="493"/>
      <c r="U41" s="493"/>
      <c r="V41" s="493"/>
      <c r="W41" s="493"/>
      <c r="X41" s="493"/>
      <c r="Y41" s="493"/>
      <c r="Z41" s="493"/>
      <c r="AA41" s="493"/>
      <c r="AB41" s="493"/>
      <c r="AC41" s="493"/>
      <c r="AD41" s="493"/>
      <c r="AE41" s="493"/>
      <c r="AF41" s="493"/>
      <c r="AG41" s="493"/>
      <c r="AH41" s="493"/>
      <c r="AI41" s="493"/>
      <c r="AJ41" s="493"/>
      <c r="AK41" s="495" t="s">
        <v>437</v>
      </c>
      <c r="AL41" s="496"/>
      <c r="AM41" s="351"/>
      <c r="AN41" s="351"/>
      <c r="AO41" s="351"/>
      <c r="AP41" s="351"/>
      <c r="AQ41" s="351"/>
      <c r="AR41" s="351"/>
      <c r="AS41" s="356"/>
    </row>
    <row r="42" spans="1:45" ht="17.25" customHeight="1" x14ac:dyDescent="0.25">
      <c r="A42" s="492" t="s">
        <v>564</v>
      </c>
      <c r="B42" s="493"/>
      <c r="C42" s="493"/>
      <c r="D42" s="493"/>
      <c r="E42" s="493"/>
      <c r="F42" s="493"/>
      <c r="G42" s="493"/>
      <c r="H42" s="493"/>
      <c r="I42" s="493"/>
      <c r="J42" s="493"/>
      <c r="K42" s="493"/>
      <c r="L42" s="493"/>
      <c r="M42" s="493"/>
      <c r="N42" s="493"/>
      <c r="O42" s="493"/>
      <c r="P42" s="493"/>
      <c r="Q42" s="493"/>
      <c r="R42" s="493"/>
      <c r="S42" s="493"/>
      <c r="T42" s="493"/>
      <c r="U42" s="493"/>
      <c r="V42" s="493"/>
      <c r="W42" s="493"/>
      <c r="X42" s="493"/>
      <c r="Y42" s="493"/>
      <c r="Z42" s="493"/>
      <c r="AA42" s="493"/>
      <c r="AB42" s="493"/>
      <c r="AC42" s="493"/>
      <c r="AD42" s="493"/>
      <c r="AE42" s="493"/>
      <c r="AF42" s="493"/>
      <c r="AG42" s="493"/>
      <c r="AH42" s="493"/>
      <c r="AI42" s="493"/>
      <c r="AJ42" s="493"/>
      <c r="AK42" s="495" t="s">
        <v>437</v>
      </c>
      <c r="AL42" s="496"/>
      <c r="AM42" s="351"/>
      <c r="AN42" s="351"/>
      <c r="AO42" s="351"/>
      <c r="AP42" s="351"/>
      <c r="AQ42" s="351"/>
      <c r="AR42" s="351"/>
      <c r="AS42" s="356"/>
    </row>
    <row r="43" spans="1:45" ht="17.25" customHeight="1" x14ac:dyDescent="0.25">
      <c r="A43" s="492" t="s">
        <v>563</v>
      </c>
      <c r="B43" s="493"/>
      <c r="C43" s="493"/>
      <c r="D43" s="493"/>
      <c r="E43" s="493"/>
      <c r="F43" s="493"/>
      <c r="G43" s="493"/>
      <c r="H43" s="493"/>
      <c r="I43" s="493"/>
      <c r="J43" s="493"/>
      <c r="K43" s="493"/>
      <c r="L43" s="493"/>
      <c r="M43" s="493"/>
      <c r="N43" s="493"/>
      <c r="O43" s="493"/>
      <c r="P43" s="493"/>
      <c r="Q43" s="493"/>
      <c r="R43" s="493"/>
      <c r="S43" s="493"/>
      <c r="T43" s="493"/>
      <c r="U43" s="493"/>
      <c r="V43" s="493"/>
      <c r="W43" s="493"/>
      <c r="X43" s="493"/>
      <c r="Y43" s="493"/>
      <c r="Z43" s="493"/>
      <c r="AA43" s="493"/>
      <c r="AB43" s="493"/>
      <c r="AC43" s="493"/>
      <c r="AD43" s="493"/>
      <c r="AE43" s="493"/>
      <c r="AF43" s="493"/>
      <c r="AG43" s="493"/>
      <c r="AH43" s="493"/>
      <c r="AI43" s="493"/>
      <c r="AJ43" s="493"/>
      <c r="AK43" s="495" t="s">
        <v>437</v>
      </c>
      <c r="AL43" s="496"/>
      <c r="AM43" s="351"/>
      <c r="AN43" s="351"/>
      <c r="AO43" s="351"/>
      <c r="AP43" s="351"/>
      <c r="AQ43" s="351"/>
      <c r="AR43" s="351"/>
      <c r="AS43" s="356"/>
    </row>
    <row r="44" spans="1:45" ht="17.25" customHeight="1" x14ac:dyDescent="0.25">
      <c r="A44" s="492" t="s">
        <v>562</v>
      </c>
      <c r="B44" s="493"/>
      <c r="C44" s="493"/>
      <c r="D44" s="493"/>
      <c r="E44" s="493"/>
      <c r="F44" s="493"/>
      <c r="G44" s="493"/>
      <c r="H44" s="493"/>
      <c r="I44" s="493"/>
      <c r="J44" s="493"/>
      <c r="K44" s="493"/>
      <c r="L44" s="493"/>
      <c r="M44" s="493"/>
      <c r="N44" s="493"/>
      <c r="O44" s="493"/>
      <c r="P44" s="493"/>
      <c r="Q44" s="493"/>
      <c r="R44" s="493"/>
      <c r="S44" s="493"/>
      <c r="T44" s="493"/>
      <c r="U44" s="493"/>
      <c r="V44" s="493"/>
      <c r="W44" s="493"/>
      <c r="X44" s="493"/>
      <c r="Y44" s="493"/>
      <c r="Z44" s="493"/>
      <c r="AA44" s="493"/>
      <c r="AB44" s="493"/>
      <c r="AC44" s="493"/>
      <c r="AD44" s="493"/>
      <c r="AE44" s="493"/>
      <c r="AF44" s="493"/>
      <c r="AG44" s="493"/>
      <c r="AH44" s="493"/>
      <c r="AI44" s="493"/>
      <c r="AJ44" s="493"/>
      <c r="AK44" s="495" t="s">
        <v>437</v>
      </c>
      <c r="AL44" s="496"/>
      <c r="AM44" s="351"/>
      <c r="AN44" s="351"/>
      <c r="AO44" s="351"/>
      <c r="AP44" s="351"/>
      <c r="AQ44" s="351"/>
      <c r="AR44" s="351"/>
      <c r="AS44" s="356"/>
    </row>
    <row r="45" spans="1:45" ht="17.25" customHeight="1" x14ac:dyDescent="0.25">
      <c r="A45" s="492" t="s">
        <v>561</v>
      </c>
      <c r="B45" s="493"/>
      <c r="C45" s="493"/>
      <c r="D45" s="493"/>
      <c r="E45" s="493"/>
      <c r="F45" s="493"/>
      <c r="G45" s="493"/>
      <c r="H45" s="493"/>
      <c r="I45" s="493"/>
      <c r="J45" s="493"/>
      <c r="K45" s="493"/>
      <c r="L45" s="493"/>
      <c r="M45" s="493"/>
      <c r="N45" s="493"/>
      <c r="O45" s="493"/>
      <c r="P45" s="493"/>
      <c r="Q45" s="493"/>
      <c r="R45" s="493"/>
      <c r="S45" s="493"/>
      <c r="T45" s="493"/>
      <c r="U45" s="493"/>
      <c r="V45" s="493"/>
      <c r="W45" s="493"/>
      <c r="X45" s="493"/>
      <c r="Y45" s="493"/>
      <c r="Z45" s="493"/>
      <c r="AA45" s="493"/>
      <c r="AB45" s="493"/>
      <c r="AC45" s="493"/>
      <c r="AD45" s="493"/>
      <c r="AE45" s="493"/>
      <c r="AF45" s="493"/>
      <c r="AG45" s="493"/>
      <c r="AH45" s="493"/>
      <c r="AI45" s="493"/>
      <c r="AJ45" s="493"/>
      <c r="AK45" s="495" t="s">
        <v>437</v>
      </c>
      <c r="AL45" s="496"/>
      <c r="AM45" s="351"/>
      <c r="AN45" s="351"/>
      <c r="AO45" s="351"/>
      <c r="AP45" s="351"/>
      <c r="AQ45" s="351"/>
      <c r="AR45" s="351"/>
      <c r="AS45" s="356"/>
    </row>
    <row r="46" spans="1:45" ht="17.25" customHeight="1" thickBot="1" x14ac:dyDescent="0.3">
      <c r="A46" s="527" t="s">
        <v>560</v>
      </c>
      <c r="B46" s="528"/>
      <c r="C46" s="528"/>
      <c r="D46" s="528"/>
      <c r="E46" s="528"/>
      <c r="F46" s="528"/>
      <c r="G46" s="528"/>
      <c r="H46" s="528"/>
      <c r="I46" s="528"/>
      <c r="J46" s="528"/>
      <c r="K46" s="528"/>
      <c r="L46" s="528"/>
      <c r="M46" s="528"/>
      <c r="N46" s="528"/>
      <c r="O46" s="528"/>
      <c r="P46" s="528"/>
      <c r="Q46" s="528"/>
      <c r="R46" s="528"/>
      <c r="S46" s="528"/>
      <c r="T46" s="528"/>
      <c r="U46" s="528"/>
      <c r="V46" s="528"/>
      <c r="W46" s="528"/>
      <c r="X46" s="528"/>
      <c r="Y46" s="528"/>
      <c r="Z46" s="528"/>
      <c r="AA46" s="528"/>
      <c r="AB46" s="528"/>
      <c r="AC46" s="528"/>
      <c r="AD46" s="528"/>
      <c r="AE46" s="528"/>
      <c r="AF46" s="528"/>
      <c r="AG46" s="528"/>
      <c r="AH46" s="528"/>
      <c r="AI46" s="528"/>
      <c r="AJ46" s="528"/>
      <c r="AK46" s="509"/>
      <c r="AL46" s="510"/>
      <c r="AM46" s="351"/>
      <c r="AN46" s="351"/>
      <c r="AO46" s="351"/>
      <c r="AP46" s="351"/>
      <c r="AQ46" s="351"/>
      <c r="AR46" s="351"/>
      <c r="AS46" s="356"/>
    </row>
    <row r="47" spans="1:45" ht="24" customHeight="1" x14ac:dyDescent="0.25">
      <c r="A47" s="529" t="s">
        <v>559</v>
      </c>
      <c r="B47" s="530"/>
      <c r="C47" s="530"/>
      <c r="D47" s="530"/>
      <c r="E47" s="530"/>
      <c r="F47" s="530"/>
      <c r="G47" s="530"/>
      <c r="H47" s="530"/>
      <c r="I47" s="530"/>
      <c r="J47" s="530"/>
      <c r="K47" s="530"/>
      <c r="L47" s="530"/>
      <c r="M47" s="530"/>
      <c r="N47" s="530"/>
      <c r="O47" s="530"/>
      <c r="P47" s="530"/>
      <c r="Q47" s="530"/>
      <c r="R47" s="530"/>
      <c r="S47" s="530"/>
      <c r="T47" s="530"/>
      <c r="U47" s="530"/>
      <c r="V47" s="530"/>
      <c r="W47" s="530"/>
      <c r="X47" s="530"/>
      <c r="Y47" s="530"/>
      <c r="Z47" s="530"/>
      <c r="AA47" s="530"/>
      <c r="AB47" s="530"/>
      <c r="AC47" s="530"/>
      <c r="AD47" s="530"/>
      <c r="AE47" s="530"/>
      <c r="AF47" s="530"/>
      <c r="AG47" s="530"/>
      <c r="AH47" s="530"/>
      <c r="AI47" s="530"/>
      <c r="AJ47" s="531"/>
      <c r="AK47" s="490">
        <v>2022</v>
      </c>
      <c r="AL47" s="490"/>
      <c r="AM47" s="490">
        <v>2023</v>
      </c>
      <c r="AN47" s="490"/>
      <c r="AO47" s="363">
        <v>2024</v>
      </c>
      <c r="AP47" s="363">
        <v>2025</v>
      </c>
      <c r="AQ47" s="363">
        <v>2026</v>
      </c>
    </row>
    <row r="48" spans="1:45" ht="12" customHeight="1" x14ac:dyDescent="0.25">
      <c r="A48" s="492" t="s">
        <v>558</v>
      </c>
      <c r="B48" s="493"/>
      <c r="C48" s="493"/>
      <c r="D48" s="493"/>
      <c r="E48" s="493"/>
      <c r="F48" s="493"/>
      <c r="G48" s="493"/>
      <c r="H48" s="493"/>
      <c r="I48" s="493"/>
      <c r="J48" s="493"/>
      <c r="K48" s="493"/>
      <c r="L48" s="493"/>
      <c r="M48" s="493"/>
      <c r="N48" s="493"/>
      <c r="O48" s="493"/>
      <c r="P48" s="493"/>
      <c r="Q48" s="493"/>
      <c r="R48" s="493"/>
      <c r="S48" s="493"/>
      <c r="T48" s="493"/>
      <c r="U48" s="493"/>
      <c r="V48" s="493"/>
      <c r="W48" s="493"/>
      <c r="X48" s="493"/>
      <c r="Y48" s="493"/>
      <c r="Z48" s="493"/>
      <c r="AA48" s="493"/>
      <c r="AB48" s="493"/>
      <c r="AC48" s="493"/>
      <c r="AD48" s="493"/>
      <c r="AE48" s="493"/>
      <c r="AF48" s="493"/>
      <c r="AG48" s="493"/>
      <c r="AH48" s="493"/>
      <c r="AI48" s="493"/>
      <c r="AJ48" s="493"/>
      <c r="AK48" s="502" t="s">
        <v>437</v>
      </c>
      <c r="AL48" s="502"/>
      <c r="AM48" s="502" t="s">
        <v>437</v>
      </c>
      <c r="AN48" s="502"/>
      <c r="AO48" s="369" t="s">
        <v>437</v>
      </c>
      <c r="AP48" s="369" t="s">
        <v>437</v>
      </c>
      <c r="AQ48" s="369" t="s">
        <v>437</v>
      </c>
    </row>
    <row r="49" spans="1:43" ht="12" customHeight="1" x14ac:dyDescent="0.25">
      <c r="A49" s="492" t="s">
        <v>557</v>
      </c>
      <c r="B49" s="493"/>
      <c r="C49" s="493"/>
      <c r="D49" s="493"/>
      <c r="E49" s="493"/>
      <c r="F49" s="493"/>
      <c r="G49" s="493"/>
      <c r="H49" s="493"/>
      <c r="I49" s="493"/>
      <c r="J49" s="493"/>
      <c r="K49" s="493"/>
      <c r="L49" s="493"/>
      <c r="M49" s="493"/>
      <c r="N49" s="493"/>
      <c r="O49" s="493"/>
      <c r="P49" s="493"/>
      <c r="Q49" s="493"/>
      <c r="R49" s="493"/>
      <c r="S49" s="493"/>
      <c r="T49" s="493"/>
      <c r="U49" s="493"/>
      <c r="V49" s="493"/>
      <c r="W49" s="493"/>
      <c r="X49" s="493"/>
      <c r="Y49" s="493"/>
      <c r="Z49" s="493"/>
      <c r="AA49" s="493"/>
      <c r="AB49" s="493"/>
      <c r="AC49" s="493"/>
      <c r="AD49" s="493"/>
      <c r="AE49" s="493"/>
      <c r="AF49" s="493"/>
      <c r="AG49" s="493"/>
      <c r="AH49" s="493"/>
      <c r="AI49" s="493"/>
      <c r="AJ49" s="493"/>
      <c r="AK49" s="502" t="s">
        <v>437</v>
      </c>
      <c r="AL49" s="502"/>
      <c r="AM49" s="502" t="s">
        <v>437</v>
      </c>
      <c r="AN49" s="502"/>
      <c r="AO49" s="369" t="s">
        <v>437</v>
      </c>
      <c r="AP49" s="369" t="s">
        <v>437</v>
      </c>
      <c r="AQ49" s="369" t="s">
        <v>437</v>
      </c>
    </row>
    <row r="50" spans="1:43" ht="12" customHeight="1" thickBot="1" x14ac:dyDescent="0.3">
      <c r="A50" s="507" t="s">
        <v>556</v>
      </c>
      <c r="B50" s="508"/>
      <c r="C50" s="508"/>
      <c r="D50" s="508"/>
      <c r="E50" s="508"/>
      <c r="F50" s="508"/>
      <c r="G50" s="508"/>
      <c r="H50" s="508"/>
      <c r="I50" s="508"/>
      <c r="J50" s="508"/>
      <c r="K50" s="508"/>
      <c r="L50" s="508"/>
      <c r="M50" s="508"/>
      <c r="N50" s="508"/>
      <c r="O50" s="508"/>
      <c r="P50" s="508"/>
      <c r="Q50" s="508"/>
      <c r="R50" s="508"/>
      <c r="S50" s="508"/>
      <c r="T50" s="508"/>
      <c r="U50" s="508"/>
      <c r="V50" s="508"/>
      <c r="W50" s="508"/>
      <c r="X50" s="508"/>
      <c r="Y50" s="508"/>
      <c r="Z50" s="508"/>
      <c r="AA50" s="508"/>
      <c r="AB50" s="508"/>
      <c r="AC50" s="508"/>
      <c r="AD50" s="508"/>
      <c r="AE50" s="508"/>
      <c r="AF50" s="508"/>
      <c r="AG50" s="508"/>
      <c r="AH50" s="508"/>
      <c r="AI50" s="508"/>
      <c r="AJ50" s="508"/>
      <c r="AK50" s="523" t="s">
        <v>437</v>
      </c>
      <c r="AL50" s="523"/>
      <c r="AM50" s="523" t="s">
        <v>437</v>
      </c>
      <c r="AN50" s="523"/>
      <c r="AO50" s="372" t="s">
        <v>437</v>
      </c>
      <c r="AP50" s="372" t="s">
        <v>437</v>
      </c>
      <c r="AQ50" s="372" t="s">
        <v>437</v>
      </c>
    </row>
    <row r="51" spans="1:43" ht="6.75" customHeight="1" thickBot="1" x14ac:dyDescent="0.3">
      <c r="A51" s="377"/>
      <c r="B51" s="377"/>
      <c r="C51" s="377"/>
      <c r="D51" s="377"/>
      <c r="E51" s="377"/>
      <c r="F51" s="377"/>
      <c r="G51" s="377"/>
      <c r="H51" s="377"/>
      <c r="I51" s="377"/>
      <c r="J51" s="377"/>
      <c r="K51" s="377"/>
      <c r="L51" s="377"/>
      <c r="M51" s="377"/>
      <c r="N51" s="377"/>
      <c r="O51" s="377"/>
      <c r="P51" s="377"/>
      <c r="Q51" s="377"/>
      <c r="R51" s="377"/>
      <c r="S51" s="377"/>
      <c r="T51" s="377"/>
      <c r="U51" s="377"/>
      <c r="V51" s="377"/>
      <c r="W51" s="377"/>
      <c r="X51" s="377"/>
      <c r="Y51" s="377"/>
      <c r="Z51" s="377"/>
      <c r="AA51" s="377"/>
      <c r="AB51" s="377"/>
      <c r="AC51" s="377"/>
      <c r="AD51" s="377"/>
      <c r="AE51" s="377"/>
      <c r="AF51" s="377"/>
      <c r="AG51" s="377"/>
      <c r="AH51" s="377"/>
      <c r="AI51" s="377"/>
      <c r="AJ51" s="377"/>
      <c r="AK51" s="376"/>
      <c r="AL51" s="376"/>
      <c r="AM51" s="375"/>
      <c r="AN51" s="375"/>
      <c r="AO51" s="374"/>
      <c r="AP51" s="374"/>
      <c r="AQ51" s="374"/>
    </row>
    <row r="52" spans="1:43" ht="24" customHeight="1" x14ac:dyDescent="0.25">
      <c r="A52" s="532" t="s">
        <v>555</v>
      </c>
      <c r="B52" s="533"/>
      <c r="C52" s="533"/>
      <c r="D52" s="533"/>
      <c r="E52" s="533"/>
      <c r="F52" s="533"/>
      <c r="G52" s="533"/>
      <c r="H52" s="533"/>
      <c r="I52" s="533"/>
      <c r="J52" s="533"/>
      <c r="K52" s="533"/>
      <c r="L52" s="533"/>
      <c r="M52" s="533"/>
      <c r="N52" s="533"/>
      <c r="O52" s="533"/>
      <c r="P52" s="533"/>
      <c r="Q52" s="533"/>
      <c r="R52" s="533"/>
      <c r="S52" s="533"/>
      <c r="T52" s="533"/>
      <c r="U52" s="533"/>
      <c r="V52" s="533"/>
      <c r="W52" s="533"/>
      <c r="X52" s="533"/>
      <c r="Y52" s="533"/>
      <c r="Z52" s="533"/>
      <c r="AA52" s="533"/>
      <c r="AB52" s="533"/>
      <c r="AC52" s="533"/>
      <c r="AD52" s="533"/>
      <c r="AE52" s="533"/>
      <c r="AF52" s="533"/>
      <c r="AG52" s="533"/>
      <c r="AH52" s="533"/>
      <c r="AI52" s="533"/>
      <c r="AJ52" s="533"/>
      <c r="AK52" s="490">
        <v>2022</v>
      </c>
      <c r="AL52" s="490"/>
      <c r="AM52" s="490">
        <v>2023</v>
      </c>
      <c r="AN52" s="490"/>
      <c r="AO52" s="363">
        <v>2024</v>
      </c>
      <c r="AP52" s="363">
        <v>2025</v>
      </c>
      <c r="AQ52" s="363">
        <v>2026</v>
      </c>
    </row>
    <row r="53" spans="1:43" ht="11.25" customHeight="1" x14ac:dyDescent="0.25">
      <c r="A53" s="534" t="s">
        <v>554</v>
      </c>
      <c r="B53" s="535"/>
      <c r="C53" s="535"/>
      <c r="D53" s="535"/>
      <c r="E53" s="535"/>
      <c r="F53" s="535"/>
      <c r="G53" s="535"/>
      <c r="H53" s="535"/>
      <c r="I53" s="535"/>
      <c r="J53" s="535"/>
      <c r="K53" s="535"/>
      <c r="L53" s="535"/>
      <c r="M53" s="535"/>
      <c r="N53" s="535"/>
      <c r="O53" s="535"/>
      <c r="P53" s="535"/>
      <c r="Q53" s="535"/>
      <c r="R53" s="535"/>
      <c r="S53" s="535"/>
      <c r="T53" s="535"/>
      <c r="U53" s="535"/>
      <c r="V53" s="535"/>
      <c r="W53" s="535"/>
      <c r="X53" s="535"/>
      <c r="Y53" s="535"/>
      <c r="Z53" s="535"/>
      <c r="AA53" s="535"/>
      <c r="AB53" s="535"/>
      <c r="AC53" s="535"/>
      <c r="AD53" s="535"/>
      <c r="AE53" s="535"/>
      <c r="AF53" s="535"/>
      <c r="AG53" s="535"/>
      <c r="AH53" s="535"/>
      <c r="AI53" s="535"/>
      <c r="AJ53" s="535"/>
      <c r="AK53" s="536" t="s">
        <v>437</v>
      </c>
      <c r="AL53" s="536"/>
      <c r="AM53" s="536" t="s">
        <v>437</v>
      </c>
      <c r="AN53" s="536"/>
      <c r="AO53" s="373" t="s">
        <v>437</v>
      </c>
      <c r="AP53" s="373" t="s">
        <v>437</v>
      </c>
      <c r="AQ53" s="373" t="s">
        <v>437</v>
      </c>
    </row>
    <row r="54" spans="1:43" ht="12" customHeight="1" x14ac:dyDescent="0.25">
      <c r="A54" s="492" t="s">
        <v>553</v>
      </c>
      <c r="B54" s="493"/>
      <c r="C54" s="493"/>
      <c r="D54" s="493"/>
      <c r="E54" s="493"/>
      <c r="F54" s="493"/>
      <c r="G54" s="493"/>
      <c r="H54" s="493"/>
      <c r="I54" s="493"/>
      <c r="J54" s="493"/>
      <c r="K54" s="493"/>
      <c r="L54" s="493"/>
      <c r="M54" s="493"/>
      <c r="N54" s="493"/>
      <c r="O54" s="493"/>
      <c r="P54" s="493"/>
      <c r="Q54" s="493"/>
      <c r="R54" s="493"/>
      <c r="S54" s="493"/>
      <c r="T54" s="493"/>
      <c r="U54" s="493"/>
      <c r="V54" s="493"/>
      <c r="W54" s="493"/>
      <c r="X54" s="493"/>
      <c r="Y54" s="493"/>
      <c r="Z54" s="493"/>
      <c r="AA54" s="493"/>
      <c r="AB54" s="493"/>
      <c r="AC54" s="493"/>
      <c r="AD54" s="493"/>
      <c r="AE54" s="493"/>
      <c r="AF54" s="493"/>
      <c r="AG54" s="493"/>
      <c r="AH54" s="493"/>
      <c r="AI54" s="493"/>
      <c r="AJ54" s="493"/>
      <c r="AK54" s="502" t="s">
        <v>437</v>
      </c>
      <c r="AL54" s="502"/>
      <c r="AM54" s="502" t="s">
        <v>437</v>
      </c>
      <c r="AN54" s="502"/>
      <c r="AO54" s="369" t="s">
        <v>437</v>
      </c>
      <c r="AP54" s="369" t="s">
        <v>437</v>
      </c>
      <c r="AQ54" s="369" t="s">
        <v>437</v>
      </c>
    </row>
    <row r="55" spans="1:43" ht="12" customHeight="1" x14ac:dyDescent="0.25">
      <c r="A55" s="492" t="s">
        <v>552</v>
      </c>
      <c r="B55" s="493"/>
      <c r="C55" s="493"/>
      <c r="D55" s="493"/>
      <c r="E55" s="493"/>
      <c r="F55" s="493"/>
      <c r="G55" s="493"/>
      <c r="H55" s="493"/>
      <c r="I55" s="493"/>
      <c r="J55" s="493"/>
      <c r="K55" s="493"/>
      <c r="L55" s="493"/>
      <c r="M55" s="493"/>
      <c r="N55" s="493"/>
      <c r="O55" s="493"/>
      <c r="P55" s="493"/>
      <c r="Q55" s="493"/>
      <c r="R55" s="493"/>
      <c r="S55" s="493"/>
      <c r="T55" s="493"/>
      <c r="U55" s="493"/>
      <c r="V55" s="493"/>
      <c r="W55" s="493"/>
      <c r="X55" s="493"/>
      <c r="Y55" s="493"/>
      <c r="Z55" s="493"/>
      <c r="AA55" s="493"/>
      <c r="AB55" s="493"/>
      <c r="AC55" s="493"/>
      <c r="AD55" s="493"/>
      <c r="AE55" s="493"/>
      <c r="AF55" s="493"/>
      <c r="AG55" s="493"/>
      <c r="AH55" s="493"/>
      <c r="AI55" s="493"/>
      <c r="AJ55" s="493"/>
      <c r="AK55" s="502" t="s">
        <v>437</v>
      </c>
      <c r="AL55" s="502"/>
      <c r="AM55" s="502" t="s">
        <v>437</v>
      </c>
      <c r="AN55" s="502"/>
      <c r="AO55" s="369" t="s">
        <v>437</v>
      </c>
      <c r="AP55" s="369" t="s">
        <v>437</v>
      </c>
      <c r="AQ55" s="369" t="s">
        <v>437</v>
      </c>
    </row>
    <row r="56" spans="1:43" ht="12" customHeight="1" thickBot="1" x14ac:dyDescent="0.3">
      <c r="A56" s="507" t="s">
        <v>551</v>
      </c>
      <c r="B56" s="508"/>
      <c r="C56" s="508"/>
      <c r="D56" s="508"/>
      <c r="E56" s="508"/>
      <c r="F56" s="508"/>
      <c r="G56" s="508"/>
      <c r="H56" s="508"/>
      <c r="I56" s="508"/>
      <c r="J56" s="508"/>
      <c r="K56" s="508"/>
      <c r="L56" s="508"/>
      <c r="M56" s="508"/>
      <c r="N56" s="508"/>
      <c r="O56" s="508"/>
      <c r="P56" s="508"/>
      <c r="Q56" s="508"/>
      <c r="R56" s="508"/>
      <c r="S56" s="508"/>
      <c r="T56" s="508"/>
      <c r="U56" s="508"/>
      <c r="V56" s="508"/>
      <c r="W56" s="508"/>
      <c r="X56" s="508"/>
      <c r="Y56" s="508"/>
      <c r="Z56" s="508"/>
      <c r="AA56" s="508"/>
      <c r="AB56" s="508"/>
      <c r="AC56" s="508"/>
      <c r="AD56" s="508"/>
      <c r="AE56" s="508"/>
      <c r="AF56" s="508"/>
      <c r="AG56" s="508"/>
      <c r="AH56" s="508"/>
      <c r="AI56" s="508"/>
      <c r="AJ56" s="508"/>
      <c r="AK56" s="523" t="s">
        <v>437</v>
      </c>
      <c r="AL56" s="523"/>
      <c r="AM56" s="523" t="s">
        <v>437</v>
      </c>
      <c r="AN56" s="523"/>
      <c r="AO56" s="372" t="s">
        <v>437</v>
      </c>
      <c r="AP56" s="372" t="s">
        <v>437</v>
      </c>
      <c r="AQ56" s="372" t="s">
        <v>437</v>
      </c>
    </row>
    <row r="57" spans="1:43" ht="6" customHeight="1" thickBot="1" x14ac:dyDescent="0.3">
      <c r="A57" s="367"/>
      <c r="B57" s="367"/>
      <c r="C57" s="367"/>
      <c r="D57" s="367"/>
      <c r="E57" s="367"/>
      <c r="F57" s="367"/>
      <c r="G57" s="367"/>
      <c r="H57" s="367"/>
      <c r="I57" s="367"/>
      <c r="J57" s="367"/>
      <c r="K57" s="367"/>
      <c r="L57" s="367"/>
      <c r="M57" s="367"/>
      <c r="N57" s="367"/>
      <c r="O57" s="367"/>
      <c r="P57" s="367"/>
      <c r="Q57" s="367"/>
      <c r="R57" s="367"/>
      <c r="S57" s="367"/>
      <c r="T57" s="367"/>
      <c r="U57" s="367"/>
      <c r="V57" s="367"/>
      <c r="W57" s="367"/>
      <c r="X57" s="367"/>
      <c r="Y57" s="367"/>
      <c r="Z57" s="367"/>
      <c r="AA57" s="367"/>
      <c r="AB57" s="367"/>
      <c r="AC57" s="367"/>
      <c r="AD57" s="367"/>
      <c r="AE57" s="367"/>
      <c r="AF57" s="367"/>
      <c r="AG57" s="367"/>
      <c r="AH57" s="367"/>
      <c r="AI57" s="367"/>
      <c r="AJ57" s="367"/>
      <c r="AK57" s="366"/>
      <c r="AL57" s="366"/>
      <c r="AM57" s="365"/>
      <c r="AN57" s="365"/>
      <c r="AO57" s="364"/>
      <c r="AP57" s="364"/>
      <c r="AQ57" s="364"/>
    </row>
    <row r="58" spans="1:43" ht="24" customHeight="1" x14ac:dyDescent="0.25">
      <c r="A58" s="532" t="s">
        <v>550</v>
      </c>
      <c r="B58" s="533"/>
      <c r="C58" s="533"/>
      <c r="D58" s="533"/>
      <c r="E58" s="533"/>
      <c r="F58" s="533"/>
      <c r="G58" s="533"/>
      <c r="H58" s="533"/>
      <c r="I58" s="533"/>
      <c r="J58" s="533"/>
      <c r="K58" s="533"/>
      <c r="L58" s="533"/>
      <c r="M58" s="533"/>
      <c r="N58" s="533"/>
      <c r="O58" s="533"/>
      <c r="P58" s="533"/>
      <c r="Q58" s="533"/>
      <c r="R58" s="533"/>
      <c r="S58" s="533"/>
      <c r="T58" s="533"/>
      <c r="U58" s="533"/>
      <c r="V58" s="533"/>
      <c r="W58" s="533"/>
      <c r="X58" s="533"/>
      <c r="Y58" s="533"/>
      <c r="Z58" s="533"/>
      <c r="AA58" s="533"/>
      <c r="AB58" s="533"/>
      <c r="AC58" s="533"/>
      <c r="AD58" s="533"/>
      <c r="AE58" s="533"/>
      <c r="AF58" s="533"/>
      <c r="AG58" s="533"/>
      <c r="AH58" s="533"/>
      <c r="AI58" s="533"/>
      <c r="AJ58" s="533"/>
      <c r="AK58" s="490">
        <v>2022</v>
      </c>
      <c r="AL58" s="490"/>
      <c r="AM58" s="490">
        <v>2023</v>
      </c>
      <c r="AN58" s="490"/>
      <c r="AO58" s="363">
        <v>2024</v>
      </c>
      <c r="AP58" s="363">
        <v>2025</v>
      </c>
      <c r="AQ58" s="363">
        <v>2026</v>
      </c>
    </row>
    <row r="59" spans="1:43" ht="12.75" customHeight="1" x14ac:dyDescent="0.25">
      <c r="A59" s="537" t="s">
        <v>549</v>
      </c>
      <c r="B59" s="538"/>
      <c r="C59" s="538"/>
      <c r="D59" s="538"/>
      <c r="E59" s="538"/>
      <c r="F59" s="538"/>
      <c r="G59" s="538"/>
      <c r="H59" s="538"/>
      <c r="I59" s="538"/>
      <c r="J59" s="538"/>
      <c r="K59" s="538"/>
      <c r="L59" s="538"/>
      <c r="M59" s="538"/>
      <c r="N59" s="538"/>
      <c r="O59" s="538"/>
      <c r="P59" s="538"/>
      <c r="Q59" s="538"/>
      <c r="R59" s="538"/>
      <c r="S59" s="538"/>
      <c r="T59" s="538"/>
      <c r="U59" s="538"/>
      <c r="V59" s="538"/>
      <c r="W59" s="538"/>
      <c r="X59" s="538"/>
      <c r="Y59" s="538"/>
      <c r="Z59" s="538"/>
      <c r="AA59" s="538"/>
      <c r="AB59" s="538"/>
      <c r="AC59" s="538"/>
      <c r="AD59" s="538"/>
      <c r="AE59" s="538"/>
      <c r="AF59" s="538"/>
      <c r="AG59" s="538"/>
      <c r="AH59" s="538"/>
      <c r="AI59" s="538"/>
      <c r="AJ59" s="538"/>
      <c r="AK59" s="539" t="s">
        <v>437</v>
      </c>
      <c r="AL59" s="539"/>
      <c r="AM59" s="539" t="s">
        <v>437</v>
      </c>
      <c r="AN59" s="539"/>
      <c r="AO59" s="371" t="s">
        <v>437</v>
      </c>
      <c r="AP59" s="371" t="s">
        <v>437</v>
      </c>
      <c r="AQ59" s="371" t="s">
        <v>437</v>
      </c>
    </row>
    <row r="60" spans="1:43" ht="12" customHeight="1" x14ac:dyDescent="0.25">
      <c r="A60" s="492" t="s">
        <v>548</v>
      </c>
      <c r="B60" s="493"/>
      <c r="C60" s="493"/>
      <c r="D60" s="493"/>
      <c r="E60" s="493"/>
      <c r="F60" s="493"/>
      <c r="G60" s="493"/>
      <c r="H60" s="493"/>
      <c r="I60" s="493"/>
      <c r="J60" s="493"/>
      <c r="K60" s="493"/>
      <c r="L60" s="493"/>
      <c r="M60" s="493"/>
      <c r="N60" s="493"/>
      <c r="O60" s="493"/>
      <c r="P60" s="493"/>
      <c r="Q60" s="493"/>
      <c r="R60" s="493"/>
      <c r="S60" s="493"/>
      <c r="T60" s="493"/>
      <c r="U60" s="493"/>
      <c r="V60" s="493"/>
      <c r="W60" s="493"/>
      <c r="X60" s="493"/>
      <c r="Y60" s="493"/>
      <c r="Z60" s="493"/>
      <c r="AA60" s="493"/>
      <c r="AB60" s="493"/>
      <c r="AC60" s="493"/>
      <c r="AD60" s="493"/>
      <c r="AE60" s="493"/>
      <c r="AF60" s="493"/>
      <c r="AG60" s="493"/>
      <c r="AH60" s="493"/>
      <c r="AI60" s="493"/>
      <c r="AJ60" s="493"/>
      <c r="AK60" s="502" t="s">
        <v>437</v>
      </c>
      <c r="AL60" s="502"/>
      <c r="AM60" s="502" t="s">
        <v>437</v>
      </c>
      <c r="AN60" s="502"/>
      <c r="AO60" s="369" t="s">
        <v>437</v>
      </c>
      <c r="AP60" s="369" t="s">
        <v>437</v>
      </c>
      <c r="AQ60" s="369" t="s">
        <v>437</v>
      </c>
    </row>
    <row r="61" spans="1:43" ht="12" customHeight="1" x14ac:dyDescent="0.25">
      <c r="A61" s="492" t="s">
        <v>547</v>
      </c>
      <c r="B61" s="493"/>
      <c r="C61" s="493"/>
      <c r="D61" s="493"/>
      <c r="E61" s="493"/>
      <c r="F61" s="493"/>
      <c r="G61" s="493"/>
      <c r="H61" s="493"/>
      <c r="I61" s="493"/>
      <c r="J61" s="493"/>
      <c r="K61" s="493"/>
      <c r="L61" s="493"/>
      <c r="M61" s="493"/>
      <c r="N61" s="493"/>
      <c r="O61" s="493"/>
      <c r="P61" s="493"/>
      <c r="Q61" s="493"/>
      <c r="R61" s="493"/>
      <c r="S61" s="493"/>
      <c r="T61" s="493"/>
      <c r="U61" s="493"/>
      <c r="V61" s="493"/>
      <c r="W61" s="493"/>
      <c r="X61" s="493"/>
      <c r="Y61" s="493"/>
      <c r="Z61" s="493"/>
      <c r="AA61" s="493"/>
      <c r="AB61" s="493"/>
      <c r="AC61" s="493"/>
      <c r="AD61" s="493"/>
      <c r="AE61" s="493"/>
      <c r="AF61" s="493"/>
      <c r="AG61" s="493"/>
      <c r="AH61" s="493"/>
      <c r="AI61" s="493"/>
      <c r="AJ61" s="493"/>
      <c r="AK61" s="502" t="s">
        <v>437</v>
      </c>
      <c r="AL61" s="502"/>
      <c r="AM61" s="502" t="s">
        <v>437</v>
      </c>
      <c r="AN61" s="502"/>
      <c r="AO61" s="369" t="s">
        <v>437</v>
      </c>
      <c r="AP61" s="369" t="s">
        <v>437</v>
      </c>
      <c r="AQ61" s="369" t="s">
        <v>437</v>
      </c>
    </row>
    <row r="62" spans="1:43" ht="12" customHeight="1" x14ac:dyDescent="0.25">
      <c r="A62" s="492" t="s">
        <v>546</v>
      </c>
      <c r="B62" s="493"/>
      <c r="C62" s="493"/>
      <c r="D62" s="493"/>
      <c r="E62" s="493"/>
      <c r="F62" s="493"/>
      <c r="G62" s="493"/>
      <c r="H62" s="493"/>
      <c r="I62" s="493"/>
      <c r="J62" s="493"/>
      <c r="K62" s="493"/>
      <c r="L62" s="493"/>
      <c r="M62" s="493"/>
      <c r="N62" s="493"/>
      <c r="O62" s="493"/>
      <c r="P62" s="493"/>
      <c r="Q62" s="493"/>
      <c r="R62" s="493"/>
      <c r="S62" s="493"/>
      <c r="T62" s="493"/>
      <c r="U62" s="493"/>
      <c r="V62" s="493"/>
      <c r="W62" s="493"/>
      <c r="X62" s="493"/>
      <c r="Y62" s="493"/>
      <c r="Z62" s="493"/>
      <c r="AA62" s="493"/>
      <c r="AB62" s="493"/>
      <c r="AC62" s="493"/>
      <c r="AD62" s="493"/>
      <c r="AE62" s="493"/>
      <c r="AF62" s="493"/>
      <c r="AG62" s="493"/>
      <c r="AH62" s="493"/>
      <c r="AI62" s="493"/>
      <c r="AJ62" s="493"/>
      <c r="AK62" s="502" t="s">
        <v>437</v>
      </c>
      <c r="AL62" s="502"/>
      <c r="AM62" s="502" t="s">
        <v>437</v>
      </c>
      <c r="AN62" s="502"/>
      <c r="AO62" s="369" t="s">
        <v>437</v>
      </c>
      <c r="AP62" s="369" t="s">
        <v>437</v>
      </c>
      <c r="AQ62" s="369" t="s">
        <v>437</v>
      </c>
    </row>
    <row r="63" spans="1:43" ht="9.75" customHeight="1" x14ac:dyDescent="0.25">
      <c r="A63" s="492"/>
      <c r="B63" s="493"/>
      <c r="C63" s="493"/>
      <c r="D63" s="493"/>
      <c r="E63" s="493"/>
      <c r="F63" s="493"/>
      <c r="G63" s="493"/>
      <c r="H63" s="493"/>
      <c r="I63" s="493"/>
      <c r="J63" s="493"/>
      <c r="K63" s="493"/>
      <c r="L63" s="493"/>
      <c r="M63" s="493"/>
      <c r="N63" s="493"/>
      <c r="O63" s="493"/>
      <c r="P63" s="493"/>
      <c r="Q63" s="493"/>
      <c r="R63" s="493"/>
      <c r="S63" s="493"/>
      <c r="T63" s="493"/>
      <c r="U63" s="493"/>
      <c r="V63" s="493"/>
      <c r="W63" s="493"/>
      <c r="X63" s="493"/>
      <c r="Y63" s="493"/>
      <c r="Z63" s="493"/>
      <c r="AA63" s="493"/>
      <c r="AB63" s="493"/>
      <c r="AC63" s="493"/>
      <c r="AD63" s="493"/>
      <c r="AE63" s="493"/>
      <c r="AF63" s="493"/>
      <c r="AG63" s="493"/>
      <c r="AH63" s="493"/>
      <c r="AI63" s="493"/>
      <c r="AJ63" s="493"/>
      <c r="AK63" s="502" t="s">
        <v>437</v>
      </c>
      <c r="AL63" s="502"/>
      <c r="AM63" s="502" t="s">
        <v>437</v>
      </c>
      <c r="AN63" s="502"/>
      <c r="AO63" s="369" t="s">
        <v>437</v>
      </c>
      <c r="AP63" s="369" t="s">
        <v>437</v>
      </c>
      <c r="AQ63" s="369" t="s">
        <v>437</v>
      </c>
    </row>
    <row r="64" spans="1:43" ht="9.75" customHeight="1" x14ac:dyDescent="0.25">
      <c r="A64" s="492"/>
      <c r="B64" s="493"/>
      <c r="C64" s="493"/>
      <c r="D64" s="493"/>
      <c r="E64" s="493"/>
      <c r="F64" s="493"/>
      <c r="G64" s="493"/>
      <c r="H64" s="493"/>
      <c r="I64" s="493"/>
      <c r="J64" s="493"/>
      <c r="K64" s="493"/>
      <c r="L64" s="493"/>
      <c r="M64" s="493"/>
      <c r="N64" s="493"/>
      <c r="O64" s="493"/>
      <c r="P64" s="493"/>
      <c r="Q64" s="493"/>
      <c r="R64" s="493"/>
      <c r="S64" s="493"/>
      <c r="T64" s="493"/>
      <c r="U64" s="493"/>
      <c r="V64" s="493"/>
      <c r="W64" s="493"/>
      <c r="X64" s="493"/>
      <c r="Y64" s="493"/>
      <c r="Z64" s="493"/>
      <c r="AA64" s="493"/>
      <c r="AB64" s="493"/>
      <c r="AC64" s="493"/>
      <c r="AD64" s="493"/>
      <c r="AE64" s="493"/>
      <c r="AF64" s="493"/>
      <c r="AG64" s="493"/>
      <c r="AH64" s="493"/>
      <c r="AI64" s="493"/>
      <c r="AJ64" s="493"/>
      <c r="AK64" s="502" t="s">
        <v>437</v>
      </c>
      <c r="AL64" s="502"/>
      <c r="AM64" s="502" t="s">
        <v>437</v>
      </c>
      <c r="AN64" s="502"/>
      <c r="AO64" s="369" t="s">
        <v>437</v>
      </c>
      <c r="AP64" s="369" t="s">
        <v>437</v>
      </c>
      <c r="AQ64" s="369" t="s">
        <v>437</v>
      </c>
    </row>
    <row r="65" spans="1:43" ht="12" customHeight="1" x14ac:dyDescent="0.25">
      <c r="A65" s="492" t="s">
        <v>545</v>
      </c>
      <c r="B65" s="493"/>
      <c r="C65" s="493"/>
      <c r="D65" s="493"/>
      <c r="E65" s="493"/>
      <c r="F65" s="493"/>
      <c r="G65" s="493"/>
      <c r="H65" s="493"/>
      <c r="I65" s="493"/>
      <c r="J65" s="493"/>
      <c r="K65" s="493"/>
      <c r="L65" s="493"/>
      <c r="M65" s="493"/>
      <c r="N65" s="493"/>
      <c r="O65" s="493"/>
      <c r="P65" s="493"/>
      <c r="Q65" s="493"/>
      <c r="R65" s="493"/>
      <c r="S65" s="493"/>
      <c r="T65" s="493"/>
      <c r="U65" s="493"/>
      <c r="V65" s="493"/>
      <c r="W65" s="493"/>
      <c r="X65" s="493"/>
      <c r="Y65" s="493"/>
      <c r="Z65" s="493"/>
      <c r="AA65" s="493"/>
      <c r="AB65" s="493"/>
      <c r="AC65" s="493"/>
      <c r="AD65" s="493"/>
      <c r="AE65" s="493"/>
      <c r="AF65" s="493"/>
      <c r="AG65" s="493"/>
      <c r="AH65" s="493"/>
      <c r="AI65" s="493"/>
      <c r="AJ65" s="493"/>
      <c r="AK65" s="502" t="s">
        <v>437</v>
      </c>
      <c r="AL65" s="502"/>
      <c r="AM65" s="502" t="s">
        <v>437</v>
      </c>
      <c r="AN65" s="502"/>
      <c r="AO65" s="369" t="s">
        <v>437</v>
      </c>
      <c r="AP65" s="369" t="s">
        <v>437</v>
      </c>
      <c r="AQ65" s="369" t="s">
        <v>437</v>
      </c>
    </row>
    <row r="66" spans="1:43" ht="27.75" customHeight="1" x14ac:dyDescent="0.25">
      <c r="A66" s="540" t="s">
        <v>544</v>
      </c>
      <c r="B66" s="541"/>
      <c r="C66" s="541"/>
      <c r="D66" s="541"/>
      <c r="E66" s="541"/>
      <c r="F66" s="541"/>
      <c r="G66" s="541"/>
      <c r="H66" s="541"/>
      <c r="I66" s="541"/>
      <c r="J66" s="541"/>
      <c r="K66" s="541"/>
      <c r="L66" s="541"/>
      <c r="M66" s="541"/>
      <c r="N66" s="541"/>
      <c r="O66" s="541"/>
      <c r="P66" s="541"/>
      <c r="Q66" s="541"/>
      <c r="R66" s="541"/>
      <c r="S66" s="541"/>
      <c r="T66" s="541"/>
      <c r="U66" s="541"/>
      <c r="V66" s="541"/>
      <c r="W66" s="541"/>
      <c r="X66" s="541"/>
      <c r="Y66" s="541"/>
      <c r="Z66" s="541"/>
      <c r="AA66" s="541"/>
      <c r="AB66" s="541"/>
      <c r="AC66" s="541"/>
      <c r="AD66" s="541"/>
      <c r="AE66" s="541"/>
      <c r="AF66" s="541"/>
      <c r="AG66" s="541"/>
      <c r="AH66" s="541"/>
      <c r="AI66" s="541"/>
      <c r="AJ66" s="542"/>
      <c r="AK66" s="543" t="s">
        <v>437</v>
      </c>
      <c r="AL66" s="543"/>
      <c r="AM66" s="543" t="s">
        <v>437</v>
      </c>
      <c r="AN66" s="543"/>
      <c r="AO66" s="370" t="s">
        <v>437</v>
      </c>
      <c r="AP66" s="370" t="s">
        <v>437</v>
      </c>
      <c r="AQ66" s="370" t="s">
        <v>437</v>
      </c>
    </row>
    <row r="67" spans="1:43" ht="11.25" customHeight="1" x14ac:dyDescent="0.25">
      <c r="A67" s="492" t="s">
        <v>539</v>
      </c>
      <c r="B67" s="493"/>
      <c r="C67" s="493"/>
      <c r="D67" s="493"/>
      <c r="E67" s="493"/>
      <c r="F67" s="493"/>
      <c r="G67" s="493"/>
      <c r="H67" s="493"/>
      <c r="I67" s="493"/>
      <c r="J67" s="493"/>
      <c r="K67" s="493"/>
      <c r="L67" s="493"/>
      <c r="M67" s="493"/>
      <c r="N67" s="493"/>
      <c r="O67" s="493"/>
      <c r="P67" s="493"/>
      <c r="Q67" s="493"/>
      <c r="R67" s="493"/>
      <c r="S67" s="493"/>
      <c r="T67" s="493"/>
      <c r="U67" s="493"/>
      <c r="V67" s="493"/>
      <c r="W67" s="493"/>
      <c r="X67" s="493"/>
      <c r="Y67" s="493"/>
      <c r="Z67" s="493"/>
      <c r="AA67" s="493"/>
      <c r="AB67" s="493"/>
      <c r="AC67" s="493"/>
      <c r="AD67" s="493"/>
      <c r="AE67" s="493"/>
      <c r="AF67" s="493"/>
      <c r="AG67" s="493"/>
      <c r="AH67" s="493"/>
      <c r="AI67" s="493"/>
      <c r="AJ67" s="493"/>
      <c r="AK67" s="502" t="s">
        <v>437</v>
      </c>
      <c r="AL67" s="502"/>
      <c r="AM67" s="502" t="s">
        <v>437</v>
      </c>
      <c r="AN67" s="502"/>
      <c r="AO67" s="369" t="s">
        <v>437</v>
      </c>
      <c r="AP67" s="369" t="s">
        <v>437</v>
      </c>
      <c r="AQ67" s="369" t="s">
        <v>437</v>
      </c>
    </row>
    <row r="68" spans="1:43" ht="25.5" customHeight="1" x14ac:dyDescent="0.25">
      <c r="A68" s="540" t="s">
        <v>540</v>
      </c>
      <c r="B68" s="541"/>
      <c r="C68" s="541"/>
      <c r="D68" s="541"/>
      <c r="E68" s="541"/>
      <c r="F68" s="541"/>
      <c r="G68" s="541"/>
      <c r="H68" s="541"/>
      <c r="I68" s="541"/>
      <c r="J68" s="541"/>
      <c r="K68" s="541"/>
      <c r="L68" s="541"/>
      <c r="M68" s="541"/>
      <c r="N68" s="541"/>
      <c r="O68" s="541"/>
      <c r="P68" s="541"/>
      <c r="Q68" s="541"/>
      <c r="R68" s="541"/>
      <c r="S68" s="541"/>
      <c r="T68" s="541"/>
      <c r="U68" s="541"/>
      <c r="V68" s="541"/>
      <c r="W68" s="541"/>
      <c r="X68" s="541"/>
      <c r="Y68" s="541"/>
      <c r="Z68" s="541"/>
      <c r="AA68" s="541"/>
      <c r="AB68" s="541"/>
      <c r="AC68" s="541"/>
      <c r="AD68" s="541"/>
      <c r="AE68" s="541"/>
      <c r="AF68" s="541"/>
      <c r="AG68" s="541"/>
      <c r="AH68" s="541"/>
      <c r="AI68" s="541"/>
      <c r="AJ68" s="542"/>
      <c r="AK68" s="543" t="s">
        <v>437</v>
      </c>
      <c r="AL68" s="543"/>
      <c r="AM68" s="543" t="s">
        <v>437</v>
      </c>
      <c r="AN68" s="543"/>
      <c r="AO68" s="370" t="s">
        <v>437</v>
      </c>
      <c r="AP68" s="370" t="s">
        <v>437</v>
      </c>
      <c r="AQ68" s="370" t="s">
        <v>437</v>
      </c>
    </row>
    <row r="69" spans="1:43" ht="12" customHeight="1" x14ac:dyDescent="0.25">
      <c r="A69" s="492" t="s">
        <v>538</v>
      </c>
      <c r="B69" s="493"/>
      <c r="C69" s="493"/>
      <c r="D69" s="493"/>
      <c r="E69" s="493"/>
      <c r="F69" s="493"/>
      <c r="G69" s="493"/>
      <c r="H69" s="493"/>
      <c r="I69" s="493"/>
      <c r="J69" s="493"/>
      <c r="K69" s="493"/>
      <c r="L69" s="493"/>
      <c r="M69" s="493"/>
      <c r="N69" s="493"/>
      <c r="O69" s="493"/>
      <c r="P69" s="493"/>
      <c r="Q69" s="493"/>
      <c r="R69" s="493"/>
      <c r="S69" s="493"/>
      <c r="T69" s="493"/>
      <c r="U69" s="493"/>
      <c r="V69" s="493"/>
      <c r="W69" s="493"/>
      <c r="X69" s="493"/>
      <c r="Y69" s="493"/>
      <c r="Z69" s="493"/>
      <c r="AA69" s="493"/>
      <c r="AB69" s="493"/>
      <c r="AC69" s="493"/>
      <c r="AD69" s="493"/>
      <c r="AE69" s="493"/>
      <c r="AF69" s="493"/>
      <c r="AG69" s="493"/>
      <c r="AH69" s="493"/>
      <c r="AI69" s="493"/>
      <c r="AJ69" s="493"/>
      <c r="AK69" s="502" t="s">
        <v>437</v>
      </c>
      <c r="AL69" s="502"/>
      <c r="AM69" s="502" t="s">
        <v>437</v>
      </c>
      <c r="AN69" s="502"/>
      <c r="AO69" s="369" t="s">
        <v>437</v>
      </c>
      <c r="AP69" s="369" t="s">
        <v>437</v>
      </c>
      <c r="AQ69" s="369" t="s">
        <v>437</v>
      </c>
    </row>
    <row r="70" spans="1:43" ht="12.75" customHeight="1" x14ac:dyDescent="0.25">
      <c r="A70" s="545" t="s">
        <v>543</v>
      </c>
      <c r="B70" s="546"/>
      <c r="C70" s="546"/>
      <c r="D70" s="546"/>
      <c r="E70" s="546"/>
      <c r="F70" s="546"/>
      <c r="G70" s="546"/>
      <c r="H70" s="546"/>
      <c r="I70" s="546"/>
      <c r="J70" s="546"/>
      <c r="K70" s="546"/>
      <c r="L70" s="546"/>
      <c r="M70" s="546"/>
      <c r="N70" s="546"/>
      <c r="O70" s="546"/>
      <c r="P70" s="546"/>
      <c r="Q70" s="546"/>
      <c r="R70" s="546"/>
      <c r="S70" s="546"/>
      <c r="T70" s="546"/>
      <c r="U70" s="546"/>
      <c r="V70" s="546"/>
      <c r="W70" s="546"/>
      <c r="X70" s="546"/>
      <c r="Y70" s="546"/>
      <c r="Z70" s="546"/>
      <c r="AA70" s="546"/>
      <c r="AB70" s="546"/>
      <c r="AC70" s="546"/>
      <c r="AD70" s="546"/>
      <c r="AE70" s="546"/>
      <c r="AF70" s="546"/>
      <c r="AG70" s="546"/>
      <c r="AH70" s="546"/>
      <c r="AI70" s="546"/>
      <c r="AJ70" s="546"/>
      <c r="AK70" s="543" t="s">
        <v>437</v>
      </c>
      <c r="AL70" s="543"/>
      <c r="AM70" s="543" t="s">
        <v>437</v>
      </c>
      <c r="AN70" s="543"/>
      <c r="AO70" s="370" t="s">
        <v>437</v>
      </c>
      <c r="AP70" s="370" t="s">
        <v>437</v>
      </c>
      <c r="AQ70" s="370" t="s">
        <v>437</v>
      </c>
    </row>
    <row r="71" spans="1:43" ht="12" customHeight="1" x14ac:dyDescent="0.25">
      <c r="A71" s="492" t="s">
        <v>472</v>
      </c>
      <c r="B71" s="493"/>
      <c r="C71" s="493"/>
      <c r="D71" s="493"/>
      <c r="E71" s="493"/>
      <c r="F71" s="493"/>
      <c r="G71" s="493"/>
      <c r="H71" s="493"/>
      <c r="I71" s="493"/>
      <c r="J71" s="493"/>
      <c r="K71" s="493"/>
      <c r="L71" s="493"/>
      <c r="M71" s="493"/>
      <c r="N71" s="493"/>
      <c r="O71" s="493"/>
      <c r="P71" s="493"/>
      <c r="Q71" s="493"/>
      <c r="R71" s="493"/>
      <c r="S71" s="493"/>
      <c r="T71" s="493"/>
      <c r="U71" s="493"/>
      <c r="V71" s="493"/>
      <c r="W71" s="493"/>
      <c r="X71" s="493"/>
      <c r="Y71" s="493"/>
      <c r="Z71" s="493"/>
      <c r="AA71" s="493"/>
      <c r="AB71" s="493"/>
      <c r="AC71" s="493"/>
      <c r="AD71" s="493"/>
      <c r="AE71" s="493"/>
      <c r="AF71" s="493"/>
      <c r="AG71" s="493"/>
      <c r="AH71" s="493"/>
      <c r="AI71" s="493"/>
      <c r="AJ71" s="493"/>
      <c r="AK71" s="502" t="s">
        <v>437</v>
      </c>
      <c r="AL71" s="502"/>
      <c r="AM71" s="502" t="s">
        <v>437</v>
      </c>
      <c r="AN71" s="502"/>
      <c r="AO71" s="369" t="s">
        <v>437</v>
      </c>
      <c r="AP71" s="369" t="s">
        <v>437</v>
      </c>
      <c r="AQ71" s="369" t="s">
        <v>437</v>
      </c>
    </row>
    <row r="72" spans="1:43" ht="12.75" customHeight="1" thickBot="1" x14ac:dyDescent="0.3">
      <c r="A72" s="547" t="s">
        <v>542</v>
      </c>
      <c r="B72" s="548"/>
      <c r="C72" s="548"/>
      <c r="D72" s="548"/>
      <c r="E72" s="548"/>
      <c r="F72" s="548"/>
      <c r="G72" s="548"/>
      <c r="H72" s="548"/>
      <c r="I72" s="548"/>
      <c r="J72" s="548"/>
      <c r="K72" s="548"/>
      <c r="L72" s="548"/>
      <c r="M72" s="548"/>
      <c r="N72" s="548"/>
      <c r="O72" s="548"/>
      <c r="P72" s="548"/>
      <c r="Q72" s="548"/>
      <c r="R72" s="548"/>
      <c r="S72" s="548"/>
      <c r="T72" s="548"/>
      <c r="U72" s="548"/>
      <c r="V72" s="548"/>
      <c r="W72" s="548"/>
      <c r="X72" s="548"/>
      <c r="Y72" s="548"/>
      <c r="Z72" s="548"/>
      <c r="AA72" s="548"/>
      <c r="AB72" s="548"/>
      <c r="AC72" s="548"/>
      <c r="AD72" s="548"/>
      <c r="AE72" s="548"/>
      <c r="AF72" s="548"/>
      <c r="AG72" s="548"/>
      <c r="AH72" s="548"/>
      <c r="AI72" s="548"/>
      <c r="AJ72" s="549"/>
      <c r="AK72" s="550" t="s">
        <v>437</v>
      </c>
      <c r="AL72" s="550"/>
      <c r="AM72" s="550" t="s">
        <v>437</v>
      </c>
      <c r="AN72" s="550"/>
      <c r="AO72" s="368" t="s">
        <v>437</v>
      </c>
      <c r="AP72" s="368" t="s">
        <v>437</v>
      </c>
      <c r="AQ72" s="368" t="s">
        <v>437</v>
      </c>
    </row>
    <row r="73" spans="1:43" ht="7.5" customHeight="1" thickBot="1" x14ac:dyDescent="0.3">
      <c r="A73" s="367"/>
      <c r="B73" s="367"/>
      <c r="C73" s="367"/>
      <c r="D73" s="367"/>
      <c r="E73" s="367"/>
      <c r="F73" s="367"/>
      <c r="G73" s="367"/>
      <c r="H73" s="367"/>
      <c r="I73" s="367"/>
      <c r="J73" s="367"/>
      <c r="K73" s="367"/>
      <c r="L73" s="367"/>
      <c r="M73" s="367"/>
      <c r="N73" s="367"/>
      <c r="O73" s="367"/>
      <c r="P73" s="367"/>
      <c r="Q73" s="367"/>
      <c r="R73" s="367"/>
      <c r="S73" s="367"/>
      <c r="T73" s="367"/>
      <c r="U73" s="367"/>
      <c r="V73" s="367"/>
      <c r="W73" s="367"/>
      <c r="X73" s="367"/>
      <c r="Y73" s="367"/>
      <c r="Z73" s="367"/>
      <c r="AA73" s="367"/>
      <c r="AB73" s="367"/>
      <c r="AC73" s="367"/>
      <c r="AD73" s="367"/>
      <c r="AE73" s="367"/>
      <c r="AF73" s="367"/>
      <c r="AG73" s="367"/>
      <c r="AH73" s="367"/>
      <c r="AI73" s="367"/>
      <c r="AJ73" s="367"/>
      <c r="AK73" s="366"/>
      <c r="AL73" s="366"/>
      <c r="AM73" s="365"/>
      <c r="AN73" s="365"/>
      <c r="AO73" s="364"/>
      <c r="AP73" s="364"/>
      <c r="AQ73" s="364"/>
    </row>
    <row r="74" spans="1:43" ht="25.5" customHeight="1" x14ac:dyDescent="0.25">
      <c r="A74" s="532" t="s">
        <v>541</v>
      </c>
      <c r="B74" s="533"/>
      <c r="C74" s="533"/>
      <c r="D74" s="533"/>
      <c r="E74" s="533"/>
      <c r="F74" s="533"/>
      <c r="G74" s="533"/>
      <c r="H74" s="533"/>
      <c r="I74" s="533"/>
      <c r="J74" s="533"/>
      <c r="K74" s="533"/>
      <c r="L74" s="533"/>
      <c r="M74" s="533"/>
      <c r="N74" s="533"/>
      <c r="O74" s="533"/>
      <c r="P74" s="533"/>
      <c r="Q74" s="533"/>
      <c r="R74" s="533"/>
      <c r="S74" s="533"/>
      <c r="T74" s="533"/>
      <c r="U74" s="533"/>
      <c r="V74" s="533"/>
      <c r="W74" s="533"/>
      <c r="X74" s="533"/>
      <c r="Y74" s="533"/>
      <c r="Z74" s="533"/>
      <c r="AA74" s="533"/>
      <c r="AB74" s="533"/>
      <c r="AC74" s="533"/>
      <c r="AD74" s="533"/>
      <c r="AE74" s="533"/>
      <c r="AF74" s="533"/>
      <c r="AG74" s="533"/>
      <c r="AH74" s="533"/>
      <c r="AI74" s="533"/>
      <c r="AJ74" s="533"/>
      <c r="AK74" s="490">
        <v>2022</v>
      </c>
      <c r="AL74" s="490"/>
      <c r="AM74" s="490">
        <v>2023</v>
      </c>
      <c r="AN74" s="490"/>
      <c r="AO74" s="363">
        <v>2024</v>
      </c>
      <c r="AP74" s="363">
        <v>2025</v>
      </c>
      <c r="AQ74" s="363">
        <v>2026</v>
      </c>
    </row>
    <row r="75" spans="1:43" ht="25.5" customHeight="1" x14ac:dyDescent="0.25">
      <c r="A75" s="540" t="s">
        <v>540</v>
      </c>
      <c r="B75" s="541"/>
      <c r="C75" s="541"/>
      <c r="D75" s="541"/>
      <c r="E75" s="541"/>
      <c r="F75" s="541"/>
      <c r="G75" s="541"/>
      <c r="H75" s="541"/>
      <c r="I75" s="541"/>
      <c r="J75" s="541"/>
      <c r="K75" s="541"/>
      <c r="L75" s="541"/>
      <c r="M75" s="541"/>
      <c r="N75" s="541"/>
      <c r="O75" s="541"/>
      <c r="P75" s="541"/>
      <c r="Q75" s="541"/>
      <c r="R75" s="541"/>
      <c r="S75" s="541"/>
      <c r="T75" s="541"/>
      <c r="U75" s="541"/>
      <c r="V75" s="541"/>
      <c r="W75" s="541"/>
      <c r="X75" s="541"/>
      <c r="Y75" s="541"/>
      <c r="Z75" s="541"/>
      <c r="AA75" s="541"/>
      <c r="AB75" s="541"/>
      <c r="AC75" s="541"/>
      <c r="AD75" s="541"/>
      <c r="AE75" s="541"/>
      <c r="AF75" s="541"/>
      <c r="AG75" s="541"/>
      <c r="AH75" s="541"/>
      <c r="AI75" s="541"/>
      <c r="AJ75" s="542"/>
      <c r="AK75" s="543" t="s">
        <v>437</v>
      </c>
      <c r="AL75" s="543"/>
      <c r="AM75" s="544" t="s">
        <v>437</v>
      </c>
      <c r="AN75" s="544"/>
      <c r="AO75" s="360" t="s">
        <v>437</v>
      </c>
      <c r="AP75" s="360" t="s">
        <v>437</v>
      </c>
      <c r="AQ75" s="360" t="s">
        <v>437</v>
      </c>
    </row>
    <row r="76" spans="1:43" ht="12" customHeight="1" x14ac:dyDescent="0.25">
      <c r="A76" s="492" t="s">
        <v>539</v>
      </c>
      <c r="B76" s="493"/>
      <c r="C76" s="493"/>
      <c r="D76" s="493"/>
      <c r="E76" s="493"/>
      <c r="F76" s="493"/>
      <c r="G76" s="493"/>
      <c r="H76" s="493"/>
      <c r="I76" s="493"/>
      <c r="J76" s="493"/>
      <c r="K76" s="493"/>
      <c r="L76" s="493"/>
      <c r="M76" s="493"/>
      <c r="N76" s="493"/>
      <c r="O76" s="493"/>
      <c r="P76" s="493"/>
      <c r="Q76" s="493"/>
      <c r="R76" s="493"/>
      <c r="S76" s="493"/>
      <c r="T76" s="493"/>
      <c r="U76" s="493"/>
      <c r="V76" s="493"/>
      <c r="W76" s="493"/>
      <c r="X76" s="493"/>
      <c r="Y76" s="493"/>
      <c r="Z76" s="493"/>
      <c r="AA76" s="493"/>
      <c r="AB76" s="493"/>
      <c r="AC76" s="493"/>
      <c r="AD76" s="493"/>
      <c r="AE76" s="493"/>
      <c r="AF76" s="493"/>
      <c r="AG76" s="493"/>
      <c r="AH76" s="493"/>
      <c r="AI76" s="493"/>
      <c r="AJ76" s="493"/>
      <c r="AK76" s="502" t="s">
        <v>437</v>
      </c>
      <c r="AL76" s="502"/>
      <c r="AM76" s="551" t="s">
        <v>437</v>
      </c>
      <c r="AN76" s="551"/>
      <c r="AO76" s="362" t="s">
        <v>437</v>
      </c>
      <c r="AP76" s="362" t="s">
        <v>437</v>
      </c>
      <c r="AQ76" s="362" t="s">
        <v>437</v>
      </c>
    </row>
    <row r="77" spans="1:43" ht="12" customHeight="1" x14ac:dyDescent="0.25">
      <c r="A77" s="492" t="s">
        <v>538</v>
      </c>
      <c r="B77" s="493"/>
      <c r="C77" s="493"/>
      <c r="D77" s="493"/>
      <c r="E77" s="493"/>
      <c r="F77" s="493"/>
      <c r="G77" s="493"/>
      <c r="H77" s="493"/>
      <c r="I77" s="493"/>
      <c r="J77" s="493"/>
      <c r="K77" s="493"/>
      <c r="L77" s="493"/>
      <c r="M77" s="493"/>
      <c r="N77" s="493"/>
      <c r="O77" s="493"/>
      <c r="P77" s="493"/>
      <c r="Q77" s="493"/>
      <c r="R77" s="493"/>
      <c r="S77" s="493"/>
      <c r="T77" s="493"/>
      <c r="U77" s="493"/>
      <c r="V77" s="493"/>
      <c r="W77" s="493"/>
      <c r="X77" s="493"/>
      <c r="Y77" s="493"/>
      <c r="Z77" s="493"/>
      <c r="AA77" s="493"/>
      <c r="AB77" s="493"/>
      <c r="AC77" s="493"/>
      <c r="AD77" s="493"/>
      <c r="AE77" s="493"/>
      <c r="AF77" s="493"/>
      <c r="AG77" s="493"/>
      <c r="AH77" s="493"/>
      <c r="AI77" s="493"/>
      <c r="AJ77" s="493"/>
      <c r="AK77" s="502" t="s">
        <v>437</v>
      </c>
      <c r="AL77" s="502"/>
      <c r="AM77" s="551" t="s">
        <v>437</v>
      </c>
      <c r="AN77" s="551"/>
      <c r="AO77" s="362" t="s">
        <v>437</v>
      </c>
      <c r="AP77" s="362" t="s">
        <v>437</v>
      </c>
      <c r="AQ77" s="362" t="s">
        <v>437</v>
      </c>
    </row>
    <row r="78" spans="1:43" ht="12" customHeight="1" x14ac:dyDescent="0.25">
      <c r="A78" s="492" t="s">
        <v>472</v>
      </c>
      <c r="B78" s="493"/>
      <c r="C78" s="493"/>
      <c r="D78" s="493"/>
      <c r="E78" s="493"/>
      <c r="F78" s="493"/>
      <c r="G78" s="493"/>
      <c r="H78" s="493"/>
      <c r="I78" s="493"/>
      <c r="J78" s="493"/>
      <c r="K78" s="493"/>
      <c r="L78" s="493"/>
      <c r="M78" s="493"/>
      <c r="N78" s="493"/>
      <c r="O78" s="493"/>
      <c r="P78" s="493"/>
      <c r="Q78" s="493"/>
      <c r="R78" s="493"/>
      <c r="S78" s="493"/>
      <c r="T78" s="493"/>
      <c r="U78" s="493"/>
      <c r="V78" s="493"/>
      <c r="W78" s="493"/>
      <c r="X78" s="493"/>
      <c r="Y78" s="493"/>
      <c r="Z78" s="493"/>
      <c r="AA78" s="493"/>
      <c r="AB78" s="493"/>
      <c r="AC78" s="493"/>
      <c r="AD78" s="493"/>
      <c r="AE78" s="493"/>
      <c r="AF78" s="493"/>
      <c r="AG78" s="493"/>
      <c r="AH78" s="493"/>
      <c r="AI78" s="493"/>
      <c r="AJ78" s="493"/>
      <c r="AK78" s="502" t="s">
        <v>437</v>
      </c>
      <c r="AL78" s="502"/>
      <c r="AM78" s="551" t="s">
        <v>437</v>
      </c>
      <c r="AN78" s="551"/>
      <c r="AO78" s="362" t="s">
        <v>437</v>
      </c>
      <c r="AP78" s="362" t="s">
        <v>437</v>
      </c>
      <c r="AQ78" s="362" t="s">
        <v>437</v>
      </c>
    </row>
    <row r="79" spans="1:43" ht="12" customHeight="1" x14ac:dyDescent="0.25">
      <c r="A79" s="492" t="s">
        <v>451</v>
      </c>
      <c r="B79" s="493"/>
      <c r="C79" s="493"/>
      <c r="D79" s="493"/>
      <c r="E79" s="493"/>
      <c r="F79" s="493"/>
      <c r="G79" s="493"/>
      <c r="H79" s="493"/>
      <c r="I79" s="493"/>
      <c r="J79" s="493"/>
      <c r="K79" s="493"/>
      <c r="L79" s="493"/>
      <c r="M79" s="493"/>
      <c r="N79" s="493"/>
      <c r="O79" s="493"/>
      <c r="P79" s="493"/>
      <c r="Q79" s="493"/>
      <c r="R79" s="493"/>
      <c r="S79" s="493"/>
      <c r="T79" s="493"/>
      <c r="U79" s="493"/>
      <c r="V79" s="493"/>
      <c r="W79" s="493"/>
      <c r="X79" s="493"/>
      <c r="Y79" s="493"/>
      <c r="Z79" s="493"/>
      <c r="AA79" s="493"/>
      <c r="AB79" s="493"/>
      <c r="AC79" s="493"/>
      <c r="AD79" s="493"/>
      <c r="AE79" s="493"/>
      <c r="AF79" s="493"/>
      <c r="AG79" s="493"/>
      <c r="AH79" s="493"/>
      <c r="AI79" s="493"/>
      <c r="AJ79" s="493"/>
      <c r="AK79" s="502" t="s">
        <v>437</v>
      </c>
      <c r="AL79" s="502"/>
      <c r="AM79" s="551" t="s">
        <v>437</v>
      </c>
      <c r="AN79" s="551"/>
      <c r="AO79" s="362" t="s">
        <v>437</v>
      </c>
      <c r="AP79" s="362" t="s">
        <v>437</v>
      </c>
      <c r="AQ79" s="362" t="s">
        <v>437</v>
      </c>
    </row>
    <row r="80" spans="1:43" ht="12" customHeight="1" x14ac:dyDescent="0.25">
      <c r="A80" s="492" t="s">
        <v>537</v>
      </c>
      <c r="B80" s="493"/>
      <c r="C80" s="493"/>
      <c r="D80" s="493"/>
      <c r="E80" s="493"/>
      <c r="F80" s="493"/>
      <c r="G80" s="493"/>
      <c r="H80" s="493"/>
      <c r="I80" s="493"/>
      <c r="J80" s="493"/>
      <c r="K80" s="493"/>
      <c r="L80" s="493"/>
      <c r="M80" s="493"/>
      <c r="N80" s="493"/>
      <c r="O80" s="493"/>
      <c r="P80" s="493"/>
      <c r="Q80" s="493"/>
      <c r="R80" s="493"/>
      <c r="S80" s="493"/>
      <c r="T80" s="493"/>
      <c r="U80" s="493"/>
      <c r="V80" s="493"/>
      <c r="W80" s="493"/>
      <c r="X80" s="493"/>
      <c r="Y80" s="493"/>
      <c r="Z80" s="493"/>
      <c r="AA80" s="493"/>
      <c r="AB80" s="493"/>
      <c r="AC80" s="493"/>
      <c r="AD80" s="493"/>
      <c r="AE80" s="493"/>
      <c r="AF80" s="493"/>
      <c r="AG80" s="493"/>
      <c r="AH80" s="493"/>
      <c r="AI80" s="493"/>
      <c r="AJ80" s="493"/>
      <c r="AK80" s="502" t="s">
        <v>437</v>
      </c>
      <c r="AL80" s="502"/>
      <c r="AM80" s="551" t="s">
        <v>437</v>
      </c>
      <c r="AN80" s="551"/>
      <c r="AO80" s="362" t="s">
        <v>437</v>
      </c>
      <c r="AP80" s="362" t="s">
        <v>437</v>
      </c>
      <c r="AQ80" s="362" t="s">
        <v>437</v>
      </c>
    </row>
    <row r="81" spans="1:45" ht="12.75" customHeight="1" x14ac:dyDescent="0.25">
      <c r="A81" s="492" t="s">
        <v>536</v>
      </c>
      <c r="B81" s="493"/>
      <c r="C81" s="493"/>
      <c r="D81" s="493"/>
      <c r="E81" s="493"/>
      <c r="F81" s="493"/>
      <c r="G81" s="493"/>
      <c r="H81" s="493"/>
      <c r="I81" s="493"/>
      <c r="J81" s="493"/>
      <c r="K81" s="493"/>
      <c r="L81" s="493"/>
      <c r="M81" s="493"/>
      <c r="N81" s="493"/>
      <c r="O81" s="493"/>
      <c r="P81" s="493"/>
      <c r="Q81" s="493"/>
      <c r="R81" s="493"/>
      <c r="S81" s="493"/>
      <c r="T81" s="493"/>
      <c r="U81" s="493"/>
      <c r="V81" s="493"/>
      <c r="W81" s="493"/>
      <c r="X81" s="493"/>
      <c r="Y81" s="493"/>
      <c r="Z81" s="493"/>
      <c r="AA81" s="493"/>
      <c r="AB81" s="493"/>
      <c r="AC81" s="493"/>
      <c r="AD81" s="493"/>
      <c r="AE81" s="493"/>
      <c r="AF81" s="493"/>
      <c r="AG81" s="493"/>
      <c r="AH81" s="493"/>
      <c r="AI81" s="493"/>
      <c r="AJ81" s="493"/>
      <c r="AK81" s="502" t="s">
        <v>437</v>
      </c>
      <c r="AL81" s="502"/>
      <c r="AM81" s="551" t="s">
        <v>437</v>
      </c>
      <c r="AN81" s="551"/>
      <c r="AO81" s="362" t="s">
        <v>437</v>
      </c>
      <c r="AP81" s="362" t="s">
        <v>437</v>
      </c>
      <c r="AQ81" s="362" t="s">
        <v>437</v>
      </c>
    </row>
    <row r="82" spans="1:45" ht="12.75" customHeight="1" x14ac:dyDescent="0.25">
      <c r="A82" s="492" t="s">
        <v>535</v>
      </c>
      <c r="B82" s="493"/>
      <c r="C82" s="493"/>
      <c r="D82" s="493"/>
      <c r="E82" s="493"/>
      <c r="F82" s="493"/>
      <c r="G82" s="493"/>
      <c r="H82" s="493"/>
      <c r="I82" s="493"/>
      <c r="J82" s="493"/>
      <c r="K82" s="493"/>
      <c r="L82" s="493"/>
      <c r="M82" s="493"/>
      <c r="N82" s="493"/>
      <c r="O82" s="493"/>
      <c r="P82" s="493"/>
      <c r="Q82" s="493"/>
      <c r="R82" s="493"/>
      <c r="S82" s="493"/>
      <c r="T82" s="493"/>
      <c r="U82" s="493"/>
      <c r="V82" s="493"/>
      <c r="W82" s="493"/>
      <c r="X82" s="493"/>
      <c r="Y82" s="493"/>
      <c r="Z82" s="493"/>
      <c r="AA82" s="493"/>
      <c r="AB82" s="493"/>
      <c r="AC82" s="493"/>
      <c r="AD82" s="493"/>
      <c r="AE82" s="493"/>
      <c r="AF82" s="493"/>
      <c r="AG82" s="493"/>
      <c r="AH82" s="493"/>
      <c r="AI82" s="493"/>
      <c r="AJ82" s="493"/>
      <c r="AK82" s="502" t="s">
        <v>437</v>
      </c>
      <c r="AL82" s="502"/>
      <c r="AM82" s="551" t="s">
        <v>437</v>
      </c>
      <c r="AN82" s="551"/>
      <c r="AO82" s="362" t="s">
        <v>437</v>
      </c>
      <c r="AP82" s="362" t="s">
        <v>437</v>
      </c>
      <c r="AQ82" s="362" t="s">
        <v>437</v>
      </c>
    </row>
    <row r="83" spans="1:45" ht="12" customHeight="1" x14ac:dyDescent="0.25">
      <c r="A83" s="545" t="s">
        <v>245</v>
      </c>
      <c r="B83" s="546"/>
      <c r="C83" s="546"/>
      <c r="D83" s="546"/>
      <c r="E83" s="546"/>
      <c r="F83" s="546"/>
      <c r="G83" s="546"/>
      <c r="H83" s="546"/>
      <c r="I83" s="546"/>
      <c r="J83" s="546"/>
      <c r="K83" s="546"/>
      <c r="L83" s="546"/>
      <c r="M83" s="546"/>
      <c r="N83" s="546"/>
      <c r="O83" s="546"/>
      <c r="P83" s="546"/>
      <c r="Q83" s="546"/>
      <c r="R83" s="546"/>
      <c r="S83" s="546"/>
      <c r="T83" s="546"/>
      <c r="U83" s="546"/>
      <c r="V83" s="546"/>
      <c r="W83" s="546"/>
      <c r="X83" s="546"/>
      <c r="Y83" s="546"/>
      <c r="Z83" s="546"/>
      <c r="AA83" s="546"/>
      <c r="AB83" s="546"/>
      <c r="AC83" s="546"/>
      <c r="AD83" s="546"/>
      <c r="AE83" s="546"/>
      <c r="AF83" s="546"/>
      <c r="AG83" s="546"/>
      <c r="AH83" s="546"/>
      <c r="AI83" s="546"/>
      <c r="AJ83" s="546"/>
      <c r="AK83" s="543" t="s">
        <v>437</v>
      </c>
      <c r="AL83" s="543"/>
      <c r="AM83" s="544" t="s">
        <v>437</v>
      </c>
      <c r="AN83" s="544"/>
      <c r="AO83" s="360" t="s">
        <v>437</v>
      </c>
      <c r="AP83" s="360" t="s">
        <v>437</v>
      </c>
      <c r="AQ83" s="360" t="s">
        <v>437</v>
      </c>
    </row>
    <row r="84" spans="1:45" ht="12" customHeight="1" x14ac:dyDescent="0.25">
      <c r="A84" s="545" t="s">
        <v>534</v>
      </c>
      <c r="B84" s="546"/>
      <c r="C84" s="546"/>
      <c r="D84" s="546"/>
      <c r="E84" s="546"/>
      <c r="F84" s="546"/>
      <c r="G84" s="546"/>
      <c r="H84" s="546"/>
      <c r="I84" s="546"/>
      <c r="J84" s="546"/>
      <c r="K84" s="546"/>
      <c r="L84" s="546"/>
      <c r="M84" s="546"/>
      <c r="N84" s="546"/>
      <c r="O84" s="546"/>
      <c r="P84" s="546"/>
      <c r="Q84" s="546"/>
      <c r="R84" s="546"/>
      <c r="S84" s="546"/>
      <c r="T84" s="546"/>
      <c r="U84" s="546"/>
      <c r="V84" s="546"/>
      <c r="W84" s="546"/>
      <c r="X84" s="546"/>
      <c r="Y84" s="546"/>
      <c r="Z84" s="546"/>
      <c r="AA84" s="546"/>
      <c r="AB84" s="546"/>
      <c r="AC84" s="546"/>
      <c r="AD84" s="546"/>
      <c r="AE84" s="546"/>
      <c r="AF84" s="546"/>
      <c r="AG84" s="546"/>
      <c r="AH84" s="546"/>
      <c r="AI84" s="546"/>
      <c r="AJ84" s="546"/>
      <c r="AK84" s="543" t="s">
        <v>437</v>
      </c>
      <c r="AL84" s="543"/>
      <c r="AM84" s="544" t="s">
        <v>437</v>
      </c>
      <c r="AN84" s="544"/>
      <c r="AO84" s="360" t="s">
        <v>437</v>
      </c>
      <c r="AP84" s="360" t="s">
        <v>437</v>
      </c>
      <c r="AQ84" s="360" t="s">
        <v>437</v>
      </c>
    </row>
    <row r="85" spans="1:45" ht="12" customHeight="1" x14ac:dyDescent="0.25">
      <c r="A85" s="492" t="s">
        <v>533</v>
      </c>
      <c r="B85" s="493"/>
      <c r="C85" s="493"/>
      <c r="D85" s="493"/>
      <c r="E85" s="493"/>
      <c r="F85" s="493"/>
      <c r="G85" s="493"/>
      <c r="H85" s="493"/>
      <c r="I85" s="493"/>
      <c r="J85" s="493"/>
      <c r="K85" s="493"/>
      <c r="L85" s="493"/>
      <c r="M85" s="493"/>
      <c r="N85" s="493"/>
      <c r="O85" s="493"/>
      <c r="P85" s="493"/>
      <c r="Q85" s="493"/>
      <c r="R85" s="493"/>
      <c r="S85" s="493"/>
      <c r="T85" s="493"/>
      <c r="U85" s="493"/>
      <c r="V85" s="493"/>
      <c r="W85" s="493"/>
      <c r="X85" s="493"/>
      <c r="Y85" s="493"/>
      <c r="Z85" s="493"/>
      <c r="AA85" s="493"/>
      <c r="AB85" s="493"/>
      <c r="AC85" s="493"/>
      <c r="AD85" s="493"/>
      <c r="AE85" s="493"/>
      <c r="AF85" s="493"/>
      <c r="AG85" s="493"/>
      <c r="AH85" s="493"/>
      <c r="AI85" s="493"/>
      <c r="AJ85" s="493"/>
      <c r="AK85" s="502" t="s">
        <v>437</v>
      </c>
      <c r="AL85" s="502"/>
      <c r="AM85" s="551" t="s">
        <v>437</v>
      </c>
      <c r="AN85" s="551"/>
      <c r="AO85" s="362" t="s">
        <v>437</v>
      </c>
      <c r="AP85" s="362" t="s">
        <v>437</v>
      </c>
      <c r="AQ85" s="362" t="s">
        <v>437</v>
      </c>
    </row>
    <row r="86" spans="1:45" ht="27.75" customHeight="1" x14ac:dyDescent="0.25">
      <c r="A86" s="540" t="s">
        <v>532</v>
      </c>
      <c r="B86" s="541"/>
      <c r="C86" s="541"/>
      <c r="D86" s="541"/>
      <c r="E86" s="541"/>
      <c r="F86" s="541"/>
      <c r="G86" s="541"/>
      <c r="H86" s="541"/>
      <c r="I86" s="541"/>
      <c r="J86" s="541"/>
      <c r="K86" s="541"/>
      <c r="L86" s="541"/>
      <c r="M86" s="541"/>
      <c r="N86" s="541"/>
      <c r="O86" s="541"/>
      <c r="P86" s="541"/>
      <c r="Q86" s="541"/>
      <c r="R86" s="541"/>
      <c r="S86" s="541"/>
      <c r="T86" s="541"/>
      <c r="U86" s="541"/>
      <c r="V86" s="541"/>
      <c r="W86" s="541"/>
      <c r="X86" s="541"/>
      <c r="Y86" s="541"/>
      <c r="Z86" s="541"/>
      <c r="AA86" s="541"/>
      <c r="AB86" s="541"/>
      <c r="AC86" s="541"/>
      <c r="AD86" s="541"/>
      <c r="AE86" s="541"/>
      <c r="AF86" s="541"/>
      <c r="AG86" s="541"/>
      <c r="AH86" s="541"/>
      <c r="AI86" s="541"/>
      <c r="AJ86" s="542"/>
      <c r="AK86" s="543" t="s">
        <v>437</v>
      </c>
      <c r="AL86" s="543"/>
      <c r="AM86" s="544" t="s">
        <v>437</v>
      </c>
      <c r="AN86" s="544"/>
      <c r="AO86" s="360" t="s">
        <v>437</v>
      </c>
      <c r="AP86" s="360" t="s">
        <v>437</v>
      </c>
      <c r="AQ86" s="360" t="s">
        <v>437</v>
      </c>
    </row>
    <row r="87" spans="1:45" x14ac:dyDescent="0.25">
      <c r="A87" s="540" t="s">
        <v>531</v>
      </c>
      <c r="B87" s="541"/>
      <c r="C87" s="541"/>
      <c r="D87" s="541"/>
      <c r="E87" s="541"/>
      <c r="F87" s="541"/>
      <c r="G87" s="541"/>
      <c r="H87" s="541"/>
      <c r="I87" s="541"/>
      <c r="J87" s="541"/>
      <c r="K87" s="541"/>
      <c r="L87" s="541"/>
      <c r="M87" s="541"/>
      <c r="N87" s="541"/>
      <c r="O87" s="541"/>
      <c r="P87" s="541"/>
      <c r="Q87" s="541"/>
      <c r="R87" s="541"/>
      <c r="S87" s="541"/>
      <c r="T87" s="541"/>
      <c r="U87" s="541"/>
      <c r="V87" s="541"/>
      <c r="W87" s="541"/>
      <c r="X87" s="541"/>
      <c r="Y87" s="541"/>
      <c r="Z87" s="541"/>
      <c r="AA87" s="541"/>
      <c r="AB87" s="541"/>
      <c r="AC87" s="541"/>
      <c r="AD87" s="541"/>
      <c r="AE87" s="541"/>
      <c r="AF87" s="541"/>
      <c r="AG87" s="541"/>
      <c r="AH87" s="541"/>
      <c r="AI87" s="541"/>
      <c r="AJ87" s="542"/>
      <c r="AK87" s="543" t="s">
        <v>437</v>
      </c>
      <c r="AL87" s="543"/>
      <c r="AM87" s="544" t="s">
        <v>437</v>
      </c>
      <c r="AN87" s="544"/>
      <c r="AO87" s="360" t="s">
        <v>437</v>
      </c>
      <c r="AP87" s="360" t="s">
        <v>437</v>
      </c>
      <c r="AQ87" s="360" t="s">
        <v>437</v>
      </c>
    </row>
    <row r="88" spans="1:45" ht="14.25" customHeight="1" x14ac:dyDescent="0.25">
      <c r="A88" s="556" t="s">
        <v>530</v>
      </c>
      <c r="B88" s="557"/>
      <c r="C88" s="557"/>
      <c r="D88" s="558"/>
      <c r="E88" s="361"/>
      <c r="F88" s="361"/>
      <c r="G88" s="361"/>
      <c r="H88" s="361"/>
      <c r="I88" s="361"/>
      <c r="J88" s="361"/>
      <c r="K88" s="361"/>
      <c r="L88" s="361"/>
      <c r="M88" s="361"/>
      <c r="N88" s="361"/>
      <c r="O88" s="361"/>
      <c r="P88" s="361"/>
      <c r="Q88" s="361"/>
      <c r="R88" s="361"/>
      <c r="S88" s="361"/>
      <c r="T88" s="361"/>
      <c r="U88" s="361"/>
      <c r="V88" s="361"/>
      <c r="W88" s="361"/>
      <c r="X88" s="361"/>
      <c r="Y88" s="361"/>
      <c r="Z88" s="361"/>
      <c r="AA88" s="361"/>
      <c r="AB88" s="361"/>
      <c r="AC88" s="361"/>
      <c r="AD88" s="361"/>
      <c r="AE88" s="361"/>
      <c r="AF88" s="361"/>
      <c r="AG88" s="361"/>
      <c r="AH88" s="361"/>
      <c r="AI88" s="361"/>
      <c r="AJ88" s="361"/>
      <c r="AK88" s="559" t="s">
        <v>437</v>
      </c>
      <c r="AL88" s="560"/>
      <c r="AM88" s="561" t="s">
        <v>437</v>
      </c>
      <c r="AN88" s="562"/>
      <c r="AO88" s="360" t="s">
        <v>437</v>
      </c>
      <c r="AP88" s="360" t="s">
        <v>437</v>
      </c>
      <c r="AQ88" s="360" t="s">
        <v>437</v>
      </c>
    </row>
    <row r="89" spans="1:45" x14ac:dyDescent="0.25">
      <c r="A89" s="556" t="s">
        <v>529</v>
      </c>
      <c r="B89" s="557"/>
      <c r="C89" s="557"/>
      <c r="D89" s="558"/>
      <c r="E89" s="361"/>
      <c r="F89" s="361"/>
      <c r="G89" s="361"/>
      <c r="H89" s="361"/>
      <c r="I89" s="361"/>
      <c r="J89" s="361"/>
      <c r="K89" s="361"/>
      <c r="L89" s="361"/>
      <c r="M89" s="361"/>
      <c r="N89" s="361"/>
      <c r="O89" s="361"/>
      <c r="P89" s="361"/>
      <c r="Q89" s="361"/>
      <c r="R89" s="361"/>
      <c r="S89" s="361"/>
      <c r="T89" s="361"/>
      <c r="U89" s="361"/>
      <c r="V89" s="361"/>
      <c r="W89" s="361"/>
      <c r="X89" s="361"/>
      <c r="Y89" s="361"/>
      <c r="Z89" s="361"/>
      <c r="AA89" s="361"/>
      <c r="AB89" s="361"/>
      <c r="AC89" s="361"/>
      <c r="AD89" s="361"/>
      <c r="AE89" s="361"/>
      <c r="AF89" s="361"/>
      <c r="AG89" s="361"/>
      <c r="AH89" s="361"/>
      <c r="AI89" s="361"/>
      <c r="AJ89" s="361"/>
      <c r="AK89" s="559" t="s">
        <v>437</v>
      </c>
      <c r="AL89" s="560"/>
      <c r="AM89" s="561" t="s">
        <v>437</v>
      </c>
      <c r="AN89" s="562"/>
      <c r="AO89" s="360" t="s">
        <v>437</v>
      </c>
      <c r="AP89" s="360" t="s">
        <v>437</v>
      </c>
      <c r="AQ89" s="360" t="s">
        <v>437</v>
      </c>
    </row>
    <row r="90" spans="1:45" ht="12" customHeight="1" thickBot="1" x14ac:dyDescent="0.3">
      <c r="A90" s="359" t="s">
        <v>528</v>
      </c>
      <c r="B90" s="358"/>
      <c r="C90" s="358"/>
      <c r="D90" s="358"/>
      <c r="E90" s="358"/>
      <c r="F90" s="358"/>
      <c r="G90" s="358"/>
      <c r="H90" s="358"/>
      <c r="I90" s="358"/>
      <c r="J90" s="358"/>
      <c r="K90" s="358"/>
      <c r="L90" s="358"/>
      <c r="M90" s="358"/>
      <c r="N90" s="358"/>
      <c r="O90" s="358"/>
      <c r="P90" s="358"/>
      <c r="Q90" s="358"/>
      <c r="R90" s="358"/>
      <c r="S90" s="358"/>
      <c r="T90" s="358"/>
      <c r="U90" s="358"/>
      <c r="V90" s="358"/>
      <c r="W90" s="358"/>
      <c r="X90" s="358"/>
      <c r="Y90" s="358"/>
      <c r="Z90" s="358"/>
      <c r="AA90" s="358"/>
      <c r="AB90" s="358"/>
      <c r="AC90" s="358"/>
      <c r="AD90" s="358"/>
      <c r="AE90" s="358"/>
      <c r="AF90" s="358"/>
      <c r="AG90" s="358"/>
      <c r="AH90" s="358"/>
      <c r="AI90" s="358"/>
      <c r="AJ90" s="358"/>
      <c r="AK90" s="552" t="s">
        <v>437</v>
      </c>
      <c r="AL90" s="553"/>
      <c r="AM90" s="554" t="s">
        <v>437</v>
      </c>
      <c r="AN90" s="555"/>
      <c r="AO90" s="357" t="s">
        <v>437</v>
      </c>
      <c r="AP90" s="357" t="s">
        <v>437</v>
      </c>
      <c r="AQ90" s="357" t="s">
        <v>437</v>
      </c>
    </row>
    <row r="91" spans="1:45" ht="3" customHeight="1" x14ac:dyDescent="0.25">
      <c r="A91" s="350"/>
      <c r="B91" s="350"/>
      <c r="C91" s="350"/>
      <c r="D91" s="350"/>
      <c r="E91" s="350"/>
      <c r="F91" s="350"/>
      <c r="G91" s="350"/>
      <c r="H91" s="350"/>
      <c r="I91" s="350"/>
      <c r="J91" s="350"/>
      <c r="K91" s="350"/>
      <c r="L91" s="350"/>
      <c r="M91" s="350"/>
      <c r="N91" s="350"/>
      <c r="O91" s="350"/>
      <c r="P91" s="350"/>
      <c r="Q91" s="350"/>
      <c r="R91" s="350"/>
      <c r="S91" s="350"/>
      <c r="T91" s="350"/>
      <c r="U91" s="350"/>
      <c r="V91" s="350"/>
      <c r="W91" s="350"/>
      <c r="X91" s="350"/>
      <c r="Y91" s="350"/>
      <c r="Z91" s="350"/>
      <c r="AA91" s="350"/>
      <c r="AB91" s="350"/>
      <c r="AC91" s="350"/>
      <c r="AD91" s="350"/>
      <c r="AE91" s="350"/>
      <c r="AF91" s="350"/>
      <c r="AG91" s="350"/>
      <c r="AH91" s="350"/>
      <c r="AI91" s="350"/>
      <c r="AJ91" s="350"/>
      <c r="AK91" s="350"/>
      <c r="AL91" s="350"/>
      <c r="AM91" s="350"/>
      <c r="AN91" s="350"/>
      <c r="AO91" s="350"/>
      <c r="AP91" s="350"/>
      <c r="AQ91" s="350"/>
      <c r="AR91" s="350"/>
      <c r="AS91" s="352"/>
    </row>
    <row r="92" spans="1:45" ht="13.5" customHeight="1" x14ac:dyDescent="0.25">
      <c r="A92" s="351" t="s">
        <v>527</v>
      </c>
      <c r="C92" s="356"/>
      <c r="D92" s="356"/>
      <c r="E92" s="356"/>
      <c r="F92" s="356"/>
      <c r="G92" s="356"/>
      <c r="H92" s="356"/>
      <c r="I92" s="356"/>
      <c r="J92" s="356"/>
      <c r="K92" s="356"/>
      <c r="L92" s="356"/>
      <c r="M92" s="356"/>
      <c r="N92" s="356"/>
      <c r="O92" s="356"/>
      <c r="P92" s="356"/>
      <c r="Q92" s="356"/>
      <c r="R92" s="356"/>
      <c r="S92" s="356"/>
      <c r="T92" s="356"/>
      <c r="U92" s="356"/>
      <c r="V92" s="356"/>
      <c r="W92" s="356"/>
      <c r="X92" s="356"/>
      <c r="Y92" s="356"/>
      <c r="Z92" s="356"/>
      <c r="AA92" s="356"/>
      <c r="AB92" s="356"/>
      <c r="AC92" s="356"/>
      <c r="AD92" s="356"/>
      <c r="AE92" s="356"/>
      <c r="AF92" s="356"/>
      <c r="AG92" s="356"/>
      <c r="AH92" s="356"/>
      <c r="AI92" s="356"/>
      <c r="AJ92" s="356"/>
      <c r="AK92" s="356"/>
      <c r="AL92" s="356"/>
      <c r="AM92" s="356"/>
      <c r="AN92" s="356"/>
      <c r="AO92" s="356"/>
      <c r="AP92" s="356"/>
      <c r="AQ92" s="356"/>
      <c r="AR92" s="356"/>
      <c r="AS92" s="352"/>
    </row>
    <row r="93" spans="1:45" ht="13.5" customHeight="1" x14ac:dyDescent="0.25">
      <c r="A93" s="355" t="s">
        <v>526</v>
      </c>
      <c r="B93" s="353"/>
      <c r="C93" s="354"/>
      <c r="D93" s="353"/>
      <c r="E93" s="353"/>
      <c r="F93" s="353"/>
      <c r="G93" s="353"/>
      <c r="H93" s="353"/>
      <c r="I93" s="353"/>
      <c r="J93" s="353"/>
      <c r="K93" s="353"/>
      <c r="L93" s="353"/>
      <c r="M93" s="353"/>
      <c r="N93" s="353"/>
      <c r="O93" s="353"/>
      <c r="P93" s="353"/>
      <c r="Q93" s="353"/>
      <c r="R93" s="353"/>
      <c r="S93" s="353"/>
      <c r="T93" s="353"/>
      <c r="U93" s="353"/>
      <c r="V93" s="353"/>
      <c r="W93" s="353"/>
      <c r="X93" s="353"/>
      <c r="Y93" s="353"/>
      <c r="Z93" s="353"/>
      <c r="AA93" s="353"/>
      <c r="AB93" s="353"/>
      <c r="AC93" s="353"/>
      <c r="AD93" s="353"/>
      <c r="AE93" s="353"/>
      <c r="AF93" s="353"/>
      <c r="AG93" s="353"/>
      <c r="AH93" s="353"/>
      <c r="AI93" s="353"/>
      <c r="AJ93" s="353"/>
      <c r="AK93" s="353"/>
      <c r="AL93" s="353"/>
      <c r="AM93" s="353"/>
      <c r="AN93" s="353"/>
      <c r="AO93" s="353"/>
      <c r="AP93" s="352"/>
      <c r="AQ93" s="352"/>
      <c r="AR93" s="352"/>
      <c r="AS93" s="352"/>
    </row>
    <row r="94" spans="1:45" ht="11.25" customHeight="1" x14ac:dyDescent="0.25">
      <c r="A94" s="355" t="s">
        <v>525</v>
      </c>
      <c r="B94" s="353"/>
      <c r="C94" s="354"/>
      <c r="D94" s="353"/>
      <c r="E94" s="353"/>
      <c r="F94" s="353"/>
      <c r="G94" s="353"/>
      <c r="H94" s="353"/>
      <c r="I94" s="353"/>
      <c r="J94" s="353"/>
      <c r="K94" s="353"/>
      <c r="L94" s="353"/>
      <c r="M94" s="353"/>
      <c r="N94" s="353"/>
      <c r="O94" s="353"/>
      <c r="P94" s="353"/>
      <c r="Q94" s="353"/>
      <c r="R94" s="353"/>
      <c r="S94" s="353"/>
      <c r="T94" s="353"/>
      <c r="U94" s="353"/>
      <c r="V94" s="353"/>
      <c r="W94" s="353"/>
      <c r="X94" s="353"/>
      <c r="Y94" s="353"/>
      <c r="Z94" s="353"/>
      <c r="AA94" s="353"/>
      <c r="AB94" s="353"/>
      <c r="AC94" s="353"/>
      <c r="AD94" s="353"/>
      <c r="AE94" s="353"/>
      <c r="AF94" s="353"/>
      <c r="AG94" s="353"/>
      <c r="AH94" s="353"/>
      <c r="AI94" s="353"/>
      <c r="AJ94" s="353"/>
      <c r="AK94" s="353"/>
      <c r="AL94" s="353"/>
      <c r="AM94" s="353"/>
      <c r="AN94" s="353"/>
      <c r="AO94" s="353"/>
      <c r="AP94" s="352"/>
      <c r="AQ94" s="352"/>
      <c r="AR94" s="352"/>
      <c r="AS94" s="350"/>
    </row>
    <row r="95" spans="1:45" x14ac:dyDescent="0.25">
      <c r="A95" s="355" t="s">
        <v>524</v>
      </c>
      <c r="B95" s="353"/>
      <c r="C95" s="354"/>
      <c r="D95" s="353"/>
      <c r="E95" s="353"/>
      <c r="F95" s="353"/>
      <c r="G95" s="353"/>
      <c r="H95" s="353"/>
      <c r="I95" s="353"/>
      <c r="J95" s="353"/>
      <c r="K95" s="353"/>
      <c r="L95" s="353"/>
      <c r="M95" s="353"/>
      <c r="N95" s="353"/>
      <c r="O95" s="353"/>
      <c r="P95" s="353"/>
      <c r="Q95" s="353"/>
      <c r="R95" s="353"/>
      <c r="S95" s="353"/>
      <c r="T95" s="353"/>
      <c r="U95" s="353"/>
      <c r="V95" s="353"/>
      <c r="W95" s="353"/>
      <c r="X95" s="353"/>
      <c r="Y95" s="353"/>
      <c r="Z95" s="353"/>
      <c r="AA95" s="353"/>
      <c r="AB95" s="353"/>
      <c r="AC95" s="353"/>
      <c r="AD95" s="353"/>
      <c r="AE95" s="353"/>
      <c r="AF95" s="353"/>
      <c r="AG95" s="353"/>
      <c r="AH95" s="353"/>
      <c r="AI95" s="353"/>
      <c r="AJ95" s="353"/>
      <c r="AK95" s="353"/>
      <c r="AL95" s="353"/>
      <c r="AM95" s="353"/>
      <c r="AN95" s="353"/>
      <c r="AO95" s="353"/>
      <c r="AP95" s="352"/>
      <c r="AQ95" s="352"/>
      <c r="AR95" s="352"/>
      <c r="AS95" s="350"/>
    </row>
    <row r="96" spans="1:45" x14ac:dyDescent="0.25">
      <c r="A96" s="351" t="s">
        <v>523</v>
      </c>
      <c r="C96" s="350"/>
      <c r="D96" s="350"/>
      <c r="E96" s="350"/>
      <c r="F96" s="350"/>
      <c r="G96" s="350"/>
      <c r="H96" s="350"/>
      <c r="I96" s="350"/>
      <c r="J96" s="350"/>
      <c r="K96" s="350"/>
      <c r="L96" s="350"/>
      <c r="M96" s="350"/>
      <c r="N96" s="350"/>
      <c r="O96" s="350"/>
      <c r="P96" s="350"/>
      <c r="Q96" s="350"/>
      <c r="R96" s="350"/>
      <c r="S96" s="350"/>
      <c r="T96" s="350"/>
      <c r="U96" s="350"/>
      <c r="V96" s="350"/>
      <c r="W96" s="350"/>
      <c r="X96" s="350"/>
      <c r="Y96" s="350"/>
      <c r="Z96" s="350"/>
      <c r="AA96" s="350"/>
      <c r="AB96" s="350"/>
      <c r="AC96" s="350"/>
      <c r="AD96" s="350"/>
      <c r="AE96" s="350"/>
      <c r="AF96" s="350"/>
      <c r="AG96" s="350"/>
      <c r="AH96" s="350"/>
      <c r="AI96" s="350"/>
      <c r="AJ96" s="350"/>
      <c r="AK96" s="350"/>
      <c r="AL96" s="350"/>
      <c r="AM96" s="350"/>
      <c r="AN96" s="350"/>
      <c r="AO96" s="350"/>
      <c r="AP96" s="350"/>
      <c r="AQ96" s="350"/>
      <c r="AR96" s="350"/>
    </row>
  </sheetData>
  <mergeCells count="188">
    <mergeCell ref="AK90:AL90"/>
    <mergeCell ref="AM90:AN90"/>
    <mergeCell ref="A88:D88"/>
    <mergeCell ref="AK88:AL88"/>
    <mergeCell ref="AM88:AN88"/>
    <mergeCell ref="A89:D89"/>
    <mergeCell ref="AK89:AL89"/>
    <mergeCell ref="AM89:AN89"/>
    <mergeCell ref="A87:AJ87"/>
    <mergeCell ref="AK87:AL87"/>
    <mergeCell ref="AM87:AN87"/>
    <mergeCell ref="A86:AJ86"/>
    <mergeCell ref="AK86:AL86"/>
    <mergeCell ref="AM86:AN86"/>
    <mergeCell ref="AK84:AL84"/>
    <mergeCell ref="AM84:AN84"/>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85:AJ85"/>
    <mergeCell ref="AK85:AL85"/>
    <mergeCell ref="AM85:AN85"/>
    <mergeCell ref="A76:AJ76"/>
    <mergeCell ref="AK76:AL76"/>
    <mergeCell ref="AM76:AN76"/>
    <mergeCell ref="A77:AJ77"/>
    <mergeCell ref="AK77:AL77"/>
    <mergeCell ref="AM77:AN77"/>
    <mergeCell ref="A78:AJ78"/>
    <mergeCell ref="AK78:AL78"/>
    <mergeCell ref="AM78:AN78"/>
    <mergeCell ref="A75:AJ75"/>
    <mergeCell ref="AK75:AL75"/>
    <mergeCell ref="AM75:AN75"/>
    <mergeCell ref="A69:AJ69"/>
    <mergeCell ref="AK69:AL69"/>
    <mergeCell ref="AM69:AN69"/>
    <mergeCell ref="A70:AJ70"/>
    <mergeCell ref="AK70:AL70"/>
    <mergeCell ref="AM70:AN70"/>
    <mergeCell ref="A71:AJ71"/>
    <mergeCell ref="A72:AJ72"/>
    <mergeCell ref="AK72:AL72"/>
    <mergeCell ref="AM72:AN72"/>
    <mergeCell ref="A74:AJ74"/>
    <mergeCell ref="AK74:AL74"/>
    <mergeCell ref="AM74:AN74"/>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2:AJ62"/>
    <mergeCell ref="AK62:AL62"/>
    <mergeCell ref="AM62:AN62"/>
    <mergeCell ref="A56:AJ56"/>
    <mergeCell ref="AK56:AL56"/>
    <mergeCell ref="AM56:AN56"/>
    <mergeCell ref="A58:AJ58"/>
    <mergeCell ref="AK58:AL58"/>
    <mergeCell ref="AM58:AN58"/>
    <mergeCell ref="A59:AJ59"/>
    <mergeCell ref="A60:AJ60"/>
    <mergeCell ref="AK60:AL60"/>
    <mergeCell ref="AM60:AN60"/>
    <mergeCell ref="A61:AJ61"/>
    <mergeCell ref="AK61:AL61"/>
    <mergeCell ref="AM61:AN61"/>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Q29:AR29"/>
    <mergeCell ref="A28:AJ28"/>
    <mergeCell ref="AK28:AL28"/>
    <mergeCell ref="AN28:AP28"/>
    <mergeCell ref="AM47:AN47"/>
    <mergeCell ref="A48:AJ48"/>
    <mergeCell ref="AK48:AL48"/>
    <mergeCell ref="AM48:AN48"/>
    <mergeCell ref="A40:AJ40"/>
    <mergeCell ref="AK40:AL40"/>
    <mergeCell ref="A41:AJ41"/>
    <mergeCell ref="AK41:AL41"/>
    <mergeCell ref="A42:AJ42"/>
    <mergeCell ref="AK42:AL42"/>
    <mergeCell ref="A45:AJ45"/>
    <mergeCell ref="AK45:AL45"/>
    <mergeCell ref="A46:AJ46"/>
    <mergeCell ref="AK46:AL46"/>
    <mergeCell ref="A47:AJ47"/>
    <mergeCell ref="AK47:AL47"/>
    <mergeCell ref="A43:AJ43"/>
    <mergeCell ref="AK43:AL43"/>
    <mergeCell ref="A44:AJ44"/>
    <mergeCell ref="AK44:AL44"/>
    <mergeCell ref="AQ25:AR25"/>
    <mergeCell ref="A24:AJ24"/>
    <mergeCell ref="AK24:AL24"/>
    <mergeCell ref="A25:AJ25"/>
    <mergeCell ref="A38:AJ38"/>
    <mergeCell ref="AK38:AL38"/>
    <mergeCell ref="A39:AJ39"/>
    <mergeCell ref="AK39:AL39"/>
    <mergeCell ref="A30:AJ30"/>
    <mergeCell ref="AK30:AL30"/>
    <mergeCell ref="A31:AJ31"/>
    <mergeCell ref="AK31:AL31"/>
    <mergeCell ref="A32:AJ32"/>
    <mergeCell ref="AK32:AL32"/>
    <mergeCell ref="A35:AJ35"/>
    <mergeCell ref="AK35:AL35"/>
    <mergeCell ref="A36:AJ36"/>
    <mergeCell ref="AK36:AL36"/>
    <mergeCell ref="A37:AJ37"/>
    <mergeCell ref="AK37:AL37"/>
    <mergeCell ref="AQ28:AR28"/>
    <mergeCell ref="A29:AJ29"/>
    <mergeCell ref="AK29:AL29"/>
    <mergeCell ref="AN29:AP29"/>
    <mergeCell ref="AK25:AL25"/>
    <mergeCell ref="AN25:AP25"/>
    <mergeCell ref="A5:AR5"/>
    <mergeCell ref="A22:AR22"/>
    <mergeCell ref="A27:AJ27"/>
    <mergeCell ref="AK27:AL27"/>
    <mergeCell ref="A33:AJ33"/>
    <mergeCell ref="AK33:AL33"/>
    <mergeCell ref="A34:AJ34"/>
    <mergeCell ref="AK34:AL34"/>
    <mergeCell ref="AN27:AP27"/>
    <mergeCell ref="AQ27:AR27"/>
    <mergeCell ref="A7:AR7"/>
    <mergeCell ref="A9:AR9"/>
    <mergeCell ref="A10:AR10"/>
    <mergeCell ref="A12:AR12"/>
    <mergeCell ref="A13:AR13"/>
    <mergeCell ref="A15:AR15"/>
    <mergeCell ref="A26:AJ26"/>
    <mergeCell ref="AK26:AL26"/>
    <mergeCell ref="AN26:AP26"/>
    <mergeCell ref="AQ26:AR26"/>
    <mergeCell ref="A16:AR16"/>
    <mergeCell ref="A18:AR18"/>
  </mergeCells>
  <pageMargins left="0.70866141732283472" right="0.70866141732283472" top="0.74803149606299213" bottom="0.74803149606299213" header="0.31496062992125984" footer="0.31496062992125984"/>
  <pageSetup paperSize="9" scale="65" fitToHeight="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R54"/>
  <sheetViews>
    <sheetView tabSelected="1" view="pageBreakPreview" topLeftCell="A37" zoomScale="85" zoomScaleNormal="86" zoomScaleSheetLayoutView="85" workbookViewId="0">
      <selection activeCell="D54" sqref="D54"/>
    </sheetView>
  </sheetViews>
  <sheetFormatPr defaultRowHeight="21.75" customHeight="1" x14ac:dyDescent="0.25"/>
  <cols>
    <col min="1" max="1" width="9.140625" style="47"/>
    <col min="2" max="2" width="37.7109375" style="47" customWidth="1"/>
    <col min="3" max="3" width="14.140625" style="295" customWidth="1"/>
    <col min="4" max="4" width="14.42578125" style="295" customWidth="1"/>
    <col min="5" max="6" width="0" style="47" hidden="1" customWidth="1"/>
    <col min="7" max="7" width="14.85546875" style="47" customWidth="1"/>
    <col min="8" max="8" width="15.5703125" style="47" customWidth="1"/>
    <col min="9" max="10" width="18.28515625" style="47" customWidth="1"/>
    <col min="11" max="11" width="27"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21.75" customHeight="1" x14ac:dyDescent="0.25">
      <c r="I1"/>
      <c r="J1"/>
      <c r="K1"/>
      <c r="L1" s="215"/>
    </row>
    <row r="2" spans="1:44" ht="21.75" customHeight="1" x14ac:dyDescent="0.3">
      <c r="I2"/>
      <c r="J2"/>
      <c r="K2"/>
      <c r="L2" s="13"/>
    </row>
    <row r="3" spans="1:44" ht="45" customHeight="1" x14ac:dyDescent="0.3">
      <c r="I3" s="563"/>
      <c r="J3" s="563"/>
      <c r="K3" s="563"/>
      <c r="L3" s="563"/>
    </row>
    <row r="4" spans="1:44" ht="21.75" customHeight="1" x14ac:dyDescent="0.3">
      <c r="K4" s="13"/>
    </row>
    <row r="5" spans="1:44" ht="21.75" customHeight="1" x14ac:dyDescent="0.25">
      <c r="A5" s="422" t="str">
        <f>'1. паспорт местоположение'!A2:C2</f>
        <v>Год раскрытия информации: 2024 год</v>
      </c>
      <c r="B5" s="422"/>
      <c r="C5" s="422"/>
      <c r="D5" s="422"/>
      <c r="E5" s="422"/>
      <c r="F5" s="422"/>
      <c r="G5" s="422"/>
      <c r="H5" s="422"/>
      <c r="I5" s="422"/>
      <c r="J5" s="422"/>
      <c r="K5" s="422"/>
      <c r="L5" s="422"/>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row>
    <row r="6" spans="1:44" ht="21.75" customHeight="1" x14ac:dyDescent="0.3">
      <c r="K6" s="13"/>
    </row>
    <row r="7" spans="1:44" ht="21.75" customHeight="1" x14ac:dyDescent="0.25">
      <c r="A7" s="436" t="s">
        <v>5</v>
      </c>
      <c r="B7" s="436"/>
      <c r="C7" s="436"/>
      <c r="D7" s="436"/>
      <c r="E7" s="436"/>
      <c r="F7" s="436"/>
      <c r="G7" s="436"/>
      <c r="H7" s="436"/>
      <c r="I7" s="436"/>
      <c r="J7" s="436"/>
      <c r="K7" s="436"/>
      <c r="L7" s="436"/>
    </row>
    <row r="8" spans="1:44" ht="21.75" customHeight="1" x14ac:dyDescent="0.25">
      <c r="A8" s="436"/>
      <c r="B8" s="436"/>
      <c r="C8" s="436"/>
      <c r="D8" s="436"/>
      <c r="E8" s="436"/>
      <c r="F8" s="436"/>
      <c r="G8" s="436"/>
      <c r="H8" s="436"/>
      <c r="I8" s="436"/>
      <c r="J8" s="436"/>
      <c r="K8" s="436"/>
      <c r="L8" s="436"/>
    </row>
    <row r="9" spans="1:44" ht="21.75" customHeight="1" x14ac:dyDescent="0.25">
      <c r="A9" s="441" t="str">
        <f>'1. паспорт местоположение'!A6:C6</f>
        <v>ООО "Газпром энерго" (Центральный филиал)</v>
      </c>
      <c r="B9" s="442"/>
      <c r="C9" s="442"/>
      <c r="D9" s="442"/>
      <c r="E9" s="442"/>
      <c r="F9" s="442"/>
      <c r="G9" s="442"/>
      <c r="H9" s="442"/>
      <c r="I9" s="442"/>
      <c r="J9" s="442"/>
      <c r="K9" s="442"/>
      <c r="L9" s="442"/>
    </row>
    <row r="10" spans="1:44" ht="21.75" customHeight="1" x14ac:dyDescent="0.25">
      <c r="A10" s="432" t="s">
        <v>4</v>
      </c>
      <c r="B10" s="432"/>
      <c r="C10" s="432"/>
      <c r="D10" s="432"/>
      <c r="E10" s="432"/>
      <c r="F10" s="432"/>
      <c r="G10" s="432"/>
      <c r="H10" s="432"/>
      <c r="I10" s="432"/>
      <c r="J10" s="432"/>
      <c r="K10" s="432"/>
      <c r="L10" s="432"/>
    </row>
    <row r="11" spans="1:44" ht="21.75" customHeight="1" x14ac:dyDescent="0.25">
      <c r="A11" s="436"/>
      <c r="B11" s="436"/>
      <c r="C11" s="436"/>
      <c r="D11" s="436"/>
      <c r="E11" s="436"/>
      <c r="F11" s="436"/>
      <c r="G11" s="436"/>
      <c r="H11" s="436"/>
      <c r="I11" s="436"/>
      <c r="J11" s="436"/>
      <c r="K11" s="436"/>
      <c r="L11" s="436"/>
    </row>
    <row r="12" spans="1:44" ht="21.75" customHeight="1" x14ac:dyDescent="0.25">
      <c r="A12" s="437" t="str">
        <f>'1. паспорт местоположение'!A9:C9</f>
        <v>O_ОНМ25/1</v>
      </c>
      <c r="B12" s="438"/>
      <c r="C12" s="438"/>
      <c r="D12" s="438"/>
      <c r="E12" s="438"/>
      <c r="F12" s="438"/>
      <c r="G12" s="438"/>
      <c r="H12" s="438"/>
      <c r="I12" s="438"/>
      <c r="J12" s="438"/>
      <c r="K12" s="438"/>
      <c r="L12" s="438"/>
    </row>
    <row r="13" spans="1:44" ht="21.75" customHeight="1" x14ac:dyDescent="0.25">
      <c r="A13" s="432" t="s">
        <v>3</v>
      </c>
      <c r="B13" s="432"/>
      <c r="C13" s="432"/>
      <c r="D13" s="432"/>
      <c r="E13" s="432"/>
      <c r="F13" s="432"/>
      <c r="G13" s="432"/>
      <c r="H13" s="432"/>
      <c r="I13" s="432"/>
      <c r="J13" s="432"/>
      <c r="K13" s="432"/>
      <c r="L13" s="432"/>
    </row>
    <row r="14" spans="1:44" ht="21.75" customHeight="1" x14ac:dyDescent="0.25">
      <c r="A14" s="439"/>
      <c r="B14" s="439"/>
      <c r="C14" s="439"/>
      <c r="D14" s="439"/>
      <c r="E14" s="439"/>
      <c r="F14" s="439"/>
      <c r="G14" s="439"/>
      <c r="H14" s="439"/>
      <c r="I14" s="439"/>
      <c r="J14" s="439"/>
      <c r="K14" s="439"/>
      <c r="L14" s="439"/>
    </row>
    <row r="15" spans="1:44" ht="21.75" customHeight="1" x14ac:dyDescent="0.25">
      <c r="A15" s="441" t="str">
        <f>'1. паспорт местоположение'!A12:C12</f>
        <v>Покупка генератора поискового ГП-500К (с кейсом) Ангстрем 1 шт.</v>
      </c>
      <c r="B15" s="442"/>
      <c r="C15" s="442"/>
      <c r="D15" s="442"/>
      <c r="E15" s="442"/>
      <c r="F15" s="442"/>
      <c r="G15" s="442"/>
      <c r="H15" s="442"/>
      <c r="I15" s="442"/>
      <c r="J15" s="442"/>
      <c r="K15" s="442"/>
      <c r="L15" s="442"/>
    </row>
    <row r="16" spans="1:44" ht="21.75" customHeight="1" x14ac:dyDescent="0.25">
      <c r="A16" s="432" t="s">
        <v>2</v>
      </c>
      <c r="B16" s="432"/>
      <c r="C16" s="432"/>
      <c r="D16" s="432"/>
      <c r="E16" s="432"/>
      <c r="F16" s="432"/>
      <c r="G16" s="432"/>
      <c r="H16" s="432"/>
      <c r="I16" s="432"/>
      <c r="J16" s="432"/>
      <c r="K16" s="432"/>
      <c r="L16" s="432"/>
    </row>
    <row r="17" spans="1:12" ht="21.75" customHeight="1" x14ac:dyDescent="0.25">
      <c r="L17" s="82"/>
    </row>
    <row r="18" spans="1:12" ht="21.75" customHeight="1" x14ac:dyDescent="0.25">
      <c r="K18" s="81"/>
    </row>
    <row r="19" spans="1:12" ht="21.75" customHeight="1" x14ac:dyDescent="0.25">
      <c r="A19" s="574" t="s">
        <v>359</v>
      </c>
      <c r="B19" s="574"/>
      <c r="C19" s="574"/>
      <c r="D19" s="574"/>
      <c r="E19" s="574"/>
      <c r="F19" s="574"/>
      <c r="G19" s="574"/>
      <c r="H19" s="574"/>
      <c r="I19" s="574"/>
      <c r="J19" s="574"/>
      <c r="K19" s="574"/>
      <c r="L19" s="574"/>
    </row>
    <row r="20" spans="1:12" ht="21.75" customHeight="1" x14ac:dyDescent="0.25">
      <c r="A20" s="51"/>
      <c r="B20" s="51"/>
      <c r="C20" s="296"/>
      <c r="D20" s="296"/>
      <c r="E20" s="80"/>
      <c r="F20" s="80"/>
      <c r="G20" s="80"/>
      <c r="H20" s="80"/>
      <c r="I20" s="80"/>
      <c r="J20" s="80"/>
      <c r="K20" s="80"/>
      <c r="L20" s="80"/>
    </row>
    <row r="21" spans="1:12" ht="21.75" customHeight="1" x14ac:dyDescent="0.25">
      <c r="A21" s="564" t="s">
        <v>216</v>
      </c>
      <c r="B21" s="564" t="s">
        <v>215</v>
      </c>
      <c r="C21" s="570" t="s">
        <v>309</v>
      </c>
      <c r="D21" s="570"/>
      <c r="E21" s="570"/>
      <c r="F21" s="570"/>
      <c r="G21" s="570"/>
      <c r="H21" s="570"/>
      <c r="I21" s="565" t="s">
        <v>214</v>
      </c>
      <c r="J21" s="567" t="s">
        <v>311</v>
      </c>
      <c r="K21" s="564" t="s">
        <v>213</v>
      </c>
      <c r="L21" s="566" t="s">
        <v>310</v>
      </c>
    </row>
    <row r="22" spans="1:12" ht="34.5" customHeight="1" x14ac:dyDescent="0.25">
      <c r="A22" s="564"/>
      <c r="B22" s="564"/>
      <c r="C22" s="571" t="s">
        <v>0</v>
      </c>
      <c r="D22" s="571"/>
      <c r="E22" s="119"/>
      <c r="F22" s="120"/>
      <c r="G22" s="572" t="s">
        <v>617</v>
      </c>
      <c r="H22" s="573"/>
      <c r="I22" s="565"/>
      <c r="J22" s="568"/>
      <c r="K22" s="564"/>
      <c r="L22" s="566"/>
    </row>
    <row r="23" spans="1:12" ht="37.5" customHeight="1" x14ac:dyDescent="0.25">
      <c r="A23" s="564"/>
      <c r="B23" s="564"/>
      <c r="C23" s="297" t="s">
        <v>212</v>
      </c>
      <c r="D23" s="297" t="s">
        <v>211</v>
      </c>
      <c r="E23" s="79" t="s">
        <v>212</v>
      </c>
      <c r="F23" s="79" t="s">
        <v>211</v>
      </c>
      <c r="G23" s="79" t="s">
        <v>212</v>
      </c>
      <c r="H23" s="79" t="s">
        <v>211</v>
      </c>
      <c r="I23" s="565"/>
      <c r="J23" s="569"/>
      <c r="K23" s="564"/>
      <c r="L23" s="566"/>
    </row>
    <row r="24" spans="1:12" ht="21.75" customHeight="1" x14ac:dyDescent="0.25">
      <c r="A24" s="60">
        <v>1</v>
      </c>
      <c r="B24" s="60">
        <v>2</v>
      </c>
      <c r="C24" s="297">
        <v>3</v>
      </c>
      <c r="D24" s="297">
        <v>4</v>
      </c>
      <c r="E24" s="79">
        <v>5</v>
      </c>
      <c r="F24" s="79">
        <v>6</v>
      </c>
      <c r="G24" s="79">
        <v>7</v>
      </c>
      <c r="H24" s="79">
        <v>8</v>
      </c>
      <c r="I24" s="79">
        <v>9</v>
      </c>
      <c r="J24" s="79">
        <v>10</v>
      </c>
      <c r="K24" s="79">
        <v>11</v>
      </c>
      <c r="L24" s="79">
        <v>12</v>
      </c>
    </row>
    <row r="25" spans="1:12" ht="21.75" customHeight="1" x14ac:dyDescent="0.25">
      <c r="A25" s="382">
        <v>1</v>
      </c>
      <c r="B25" s="383" t="s">
        <v>210</v>
      </c>
      <c r="C25" s="384" t="s">
        <v>437</v>
      </c>
      <c r="D25" s="384" t="s">
        <v>437</v>
      </c>
      <c r="E25" s="384" t="s">
        <v>437</v>
      </c>
      <c r="F25" s="384" t="s">
        <v>437</v>
      </c>
      <c r="G25" s="384" t="s">
        <v>437</v>
      </c>
      <c r="H25" s="384" t="s">
        <v>437</v>
      </c>
      <c r="I25" s="384" t="s">
        <v>437</v>
      </c>
      <c r="J25" s="384" t="s">
        <v>437</v>
      </c>
      <c r="K25" s="384" t="s">
        <v>437</v>
      </c>
      <c r="L25" s="384" t="s">
        <v>437</v>
      </c>
    </row>
    <row r="26" spans="1:12" ht="33" customHeight="1" x14ac:dyDescent="0.25">
      <c r="A26" s="77" t="s">
        <v>209</v>
      </c>
      <c r="B26" s="78" t="s">
        <v>316</v>
      </c>
      <c r="C26" s="298" t="s">
        <v>446</v>
      </c>
      <c r="D26" s="298" t="s">
        <v>446</v>
      </c>
      <c r="E26" s="298" t="s">
        <v>446</v>
      </c>
      <c r="F26" s="298" t="s">
        <v>446</v>
      </c>
      <c r="G26" s="298" t="s">
        <v>437</v>
      </c>
      <c r="H26" s="298" t="s">
        <v>437</v>
      </c>
      <c r="I26" s="75" t="s">
        <v>437</v>
      </c>
      <c r="J26" s="75" t="s">
        <v>437</v>
      </c>
      <c r="K26" s="75" t="s">
        <v>437</v>
      </c>
      <c r="L26" s="75" t="s">
        <v>437</v>
      </c>
    </row>
    <row r="27" spans="1:12" s="54" customFormat="1" ht="33" customHeight="1" x14ac:dyDescent="0.25">
      <c r="A27" s="77" t="s">
        <v>208</v>
      </c>
      <c r="B27" s="78" t="s">
        <v>318</v>
      </c>
      <c r="C27" s="298" t="s">
        <v>446</v>
      </c>
      <c r="D27" s="298" t="s">
        <v>446</v>
      </c>
      <c r="E27" s="298" t="s">
        <v>446</v>
      </c>
      <c r="F27" s="298" t="s">
        <v>446</v>
      </c>
      <c r="G27" s="298" t="s">
        <v>437</v>
      </c>
      <c r="H27" s="298" t="s">
        <v>437</v>
      </c>
      <c r="I27" s="75" t="s">
        <v>437</v>
      </c>
      <c r="J27" s="75" t="s">
        <v>437</v>
      </c>
      <c r="K27" s="75" t="s">
        <v>437</v>
      </c>
      <c r="L27" s="75" t="s">
        <v>437</v>
      </c>
    </row>
    <row r="28" spans="1:12" s="54" customFormat="1" ht="33" customHeight="1" x14ac:dyDescent="0.25">
      <c r="A28" s="77" t="s">
        <v>317</v>
      </c>
      <c r="B28" s="78" t="s">
        <v>322</v>
      </c>
      <c r="C28" s="298" t="s">
        <v>446</v>
      </c>
      <c r="D28" s="298" t="s">
        <v>446</v>
      </c>
      <c r="E28" s="298" t="s">
        <v>446</v>
      </c>
      <c r="F28" s="298" t="s">
        <v>446</v>
      </c>
      <c r="G28" s="298" t="s">
        <v>437</v>
      </c>
      <c r="H28" s="298" t="s">
        <v>437</v>
      </c>
      <c r="I28" s="75" t="s">
        <v>437</v>
      </c>
      <c r="J28" s="75" t="s">
        <v>437</v>
      </c>
      <c r="K28" s="75" t="s">
        <v>437</v>
      </c>
      <c r="L28" s="75" t="s">
        <v>437</v>
      </c>
    </row>
    <row r="29" spans="1:12" s="54" customFormat="1" ht="33" customHeight="1" x14ac:dyDescent="0.25">
      <c r="A29" s="77" t="s">
        <v>207</v>
      </c>
      <c r="B29" s="78" t="s">
        <v>321</v>
      </c>
      <c r="C29" s="298" t="s">
        <v>446</v>
      </c>
      <c r="D29" s="298" t="s">
        <v>446</v>
      </c>
      <c r="E29" s="298" t="s">
        <v>446</v>
      </c>
      <c r="F29" s="298" t="s">
        <v>446</v>
      </c>
      <c r="G29" s="298" t="s">
        <v>437</v>
      </c>
      <c r="H29" s="298" t="s">
        <v>437</v>
      </c>
      <c r="I29" s="75" t="s">
        <v>437</v>
      </c>
      <c r="J29" s="75" t="s">
        <v>437</v>
      </c>
      <c r="K29" s="75" t="s">
        <v>437</v>
      </c>
      <c r="L29" s="75" t="s">
        <v>437</v>
      </c>
    </row>
    <row r="30" spans="1:12" s="54" customFormat="1" ht="33" customHeight="1" x14ac:dyDescent="0.25">
      <c r="A30" s="77" t="s">
        <v>206</v>
      </c>
      <c r="B30" s="78" t="s">
        <v>323</v>
      </c>
      <c r="C30" s="298" t="s">
        <v>446</v>
      </c>
      <c r="D30" s="298" t="s">
        <v>446</v>
      </c>
      <c r="E30" s="298" t="s">
        <v>446</v>
      </c>
      <c r="F30" s="298" t="s">
        <v>446</v>
      </c>
      <c r="G30" s="298" t="s">
        <v>437</v>
      </c>
      <c r="H30" s="298" t="s">
        <v>437</v>
      </c>
      <c r="I30" s="75" t="s">
        <v>437</v>
      </c>
      <c r="J30" s="75" t="s">
        <v>437</v>
      </c>
      <c r="K30" s="75" t="s">
        <v>437</v>
      </c>
      <c r="L30" s="75" t="s">
        <v>437</v>
      </c>
    </row>
    <row r="31" spans="1:12" s="54" customFormat="1" ht="33" customHeight="1" x14ac:dyDescent="0.25">
      <c r="A31" s="77" t="s">
        <v>205</v>
      </c>
      <c r="B31" s="76" t="s">
        <v>319</v>
      </c>
      <c r="C31" s="298" t="s">
        <v>446</v>
      </c>
      <c r="D31" s="298" t="s">
        <v>446</v>
      </c>
      <c r="E31" s="298" t="s">
        <v>446</v>
      </c>
      <c r="F31" s="298" t="s">
        <v>446</v>
      </c>
      <c r="G31" s="298" t="s">
        <v>437</v>
      </c>
      <c r="H31" s="298" t="s">
        <v>437</v>
      </c>
      <c r="I31" s="75" t="s">
        <v>437</v>
      </c>
      <c r="J31" s="75" t="s">
        <v>437</v>
      </c>
      <c r="K31" s="75" t="s">
        <v>437</v>
      </c>
      <c r="L31" s="75" t="s">
        <v>437</v>
      </c>
    </row>
    <row r="32" spans="1:12" s="54" customFormat="1" ht="33" customHeight="1" x14ac:dyDescent="0.25">
      <c r="A32" s="77" t="s">
        <v>203</v>
      </c>
      <c r="B32" s="76" t="s">
        <v>324</v>
      </c>
      <c r="C32" s="298" t="s">
        <v>446</v>
      </c>
      <c r="D32" s="298" t="s">
        <v>446</v>
      </c>
      <c r="E32" s="298" t="s">
        <v>446</v>
      </c>
      <c r="F32" s="298" t="s">
        <v>446</v>
      </c>
      <c r="G32" s="298" t="s">
        <v>437</v>
      </c>
      <c r="H32" s="298" t="s">
        <v>437</v>
      </c>
      <c r="I32" s="75" t="s">
        <v>437</v>
      </c>
      <c r="J32" s="75" t="s">
        <v>437</v>
      </c>
      <c r="K32" s="75" t="s">
        <v>437</v>
      </c>
      <c r="L32" s="75" t="s">
        <v>437</v>
      </c>
    </row>
    <row r="33" spans="1:12" s="54" customFormat="1" ht="33" customHeight="1" x14ac:dyDescent="0.25">
      <c r="A33" s="77" t="s">
        <v>335</v>
      </c>
      <c r="B33" s="400" t="s">
        <v>254</v>
      </c>
      <c r="C33" s="298" t="s">
        <v>446</v>
      </c>
      <c r="D33" s="298" t="s">
        <v>446</v>
      </c>
      <c r="E33" s="298" t="s">
        <v>446</v>
      </c>
      <c r="F33" s="298" t="s">
        <v>446</v>
      </c>
      <c r="G33" s="298" t="s">
        <v>437</v>
      </c>
      <c r="H33" s="298" t="s">
        <v>437</v>
      </c>
      <c r="I33" s="75" t="s">
        <v>437</v>
      </c>
      <c r="J33" s="75" t="s">
        <v>437</v>
      </c>
      <c r="K33" s="75" t="s">
        <v>437</v>
      </c>
      <c r="L33" s="75" t="s">
        <v>437</v>
      </c>
    </row>
    <row r="34" spans="1:12" s="54" customFormat="1" ht="33" customHeight="1" x14ac:dyDescent="0.25">
      <c r="A34" s="77" t="s">
        <v>336</v>
      </c>
      <c r="B34" s="400" t="s">
        <v>328</v>
      </c>
      <c r="C34" s="298" t="s">
        <v>446</v>
      </c>
      <c r="D34" s="298" t="s">
        <v>446</v>
      </c>
      <c r="E34" s="298" t="s">
        <v>446</v>
      </c>
      <c r="F34" s="298" t="s">
        <v>446</v>
      </c>
      <c r="G34" s="298" t="s">
        <v>437</v>
      </c>
      <c r="H34" s="298" t="s">
        <v>437</v>
      </c>
      <c r="I34" s="75" t="s">
        <v>437</v>
      </c>
      <c r="J34" s="75" t="s">
        <v>437</v>
      </c>
      <c r="K34" s="75" t="s">
        <v>437</v>
      </c>
      <c r="L34" s="75" t="s">
        <v>437</v>
      </c>
    </row>
    <row r="35" spans="1:12" s="54" customFormat="1" ht="33" customHeight="1" x14ac:dyDescent="0.25">
      <c r="A35" s="77" t="s">
        <v>337</v>
      </c>
      <c r="B35" s="400" t="s">
        <v>204</v>
      </c>
      <c r="C35" s="298" t="s">
        <v>446</v>
      </c>
      <c r="D35" s="298" t="s">
        <v>446</v>
      </c>
      <c r="E35" s="298" t="s">
        <v>446</v>
      </c>
      <c r="F35" s="298" t="s">
        <v>446</v>
      </c>
      <c r="G35" s="298" t="s">
        <v>437</v>
      </c>
      <c r="H35" s="298" t="s">
        <v>437</v>
      </c>
      <c r="I35" s="75" t="s">
        <v>437</v>
      </c>
      <c r="J35" s="75" t="s">
        <v>437</v>
      </c>
      <c r="K35" s="75" t="s">
        <v>437</v>
      </c>
      <c r="L35" s="75" t="s">
        <v>437</v>
      </c>
    </row>
    <row r="36" spans="1:12" ht="33" customHeight="1" x14ac:dyDescent="0.25">
      <c r="A36" s="77" t="s">
        <v>338</v>
      </c>
      <c r="B36" s="400" t="s">
        <v>320</v>
      </c>
      <c r="C36" s="298" t="s">
        <v>446</v>
      </c>
      <c r="D36" s="298" t="s">
        <v>446</v>
      </c>
      <c r="E36" s="298" t="s">
        <v>446</v>
      </c>
      <c r="F36" s="298" t="s">
        <v>446</v>
      </c>
      <c r="G36" s="298" t="s">
        <v>437</v>
      </c>
      <c r="H36" s="298" t="s">
        <v>437</v>
      </c>
      <c r="I36" s="75" t="s">
        <v>437</v>
      </c>
      <c r="J36" s="75" t="s">
        <v>437</v>
      </c>
      <c r="K36" s="75" t="s">
        <v>437</v>
      </c>
      <c r="L36" s="75" t="s">
        <v>437</v>
      </c>
    </row>
    <row r="37" spans="1:12" ht="33" customHeight="1" x14ac:dyDescent="0.25">
      <c r="A37" s="77" t="s">
        <v>339</v>
      </c>
      <c r="B37" s="76" t="s">
        <v>202</v>
      </c>
      <c r="C37" s="298" t="s">
        <v>446</v>
      </c>
      <c r="D37" s="298" t="s">
        <v>446</v>
      </c>
      <c r="E37" s="298" t="s">
        <v>446</v>
      </c>
      <c r="F37" s="298" t="s">
        <v>446</v>
      </c>
      <c r="G37" s="298" t="s">
        <v>437</v>
      </c>
      <c r="H37" s="298" t="s">
        <v>437</v>
      </c>
      <c r="I37" s="75" t="s">
        <v>437</v>
      </c>
      <c r="J37" s="75" t="s">
        <v>437</v>
      </c>
      <c r="K37" s="75" t="s">
        <v>437</v>
      </c>
      <c r="L37" s="75" t="s">
        <v>437</v>
      </c>
    </row>
    <row r="38" spans="1:12" ht="16.5" customHeight="1" x14ac:dyDescent="0.25">
      <c r="A38" s="382" t="s">
        <v>340</v>
      </c>
      <c r="B38" s="383" t="s">
        <v>201</v>
      </c>
      <c r="C38" s="384" t="s">
        <v>437</v>
      </c>
      <c r="D38" s="384" t="s">
        <v>437</v>
      </c>
      <c r="E38" s="384" t="s">
        <v>437</v>
      </c>
      <c r="F38" s="384" t="s">
        <v>437</v>
      </c>
      <c r="G38" s="384" t="s">
        <v>437</v>
      </c>
      <c r="H38" s="384" t="s">
        <v>437</v>
      </c>
      <c r="I38" s="384" t="s">
        <v>437</v>
      </c>
      <c r="J38" s="384" t="s">
        <v>437</v>
      </c>
      <c r="K38" s="384" t="s">
        <v>437</v>
      </c>
      <c r="L38" s="384" t="s">
        <v>437</v>
      </c>
    </row>
    <row r="39" spans="1:12" ht="63" x14ac:dyDescent="0.25">
      <c r="A39" s="77">
        <v>2</v>
      </c>
      <c r="B39" s="76" t="s">
        <v>325</v>
      </c>
      <c r="C39" s="298" t="s">
        <v>446</v>
      </c>
      <c r="D39" s="298" t="s">
        <v>446</v>
      </c>
      <c r="E39" s="298" t="s">
        <v>446</v>
      </c>
      <c r="F39" s="298" t="s">
        <v>446</v>
      </c>
      <c r="G39" s="298" t="s">
        <v>437</v>
      </c>
      <c r="H39" s="298" t="s">
        <v>437</v>
      </c>
      <c r="I39" s="75" t="s">
        <v>437</v>
      </c>
      <c r="J39" s="75" t="s">
        <v>437</v>
      </c>
      <c r="K39" s="75" t="s">
        <v>437</v>
      </c>
      <c r="L39" s="75" t="s">
        <v>437</v>
      </c>
    </row>
    <row r="40" spans="1:12" ht="15.75" x14ac:dyDescent="0.25">
      <c r="A40" s="77" t="s">
        <v>200</v>
      </c>
      <c r="B40" s="76" t="s">
        <v>327</v>
      </c>
      <c r="C40" s="299" t="s">
        <v>437</v>
      </c>
      <c r="D40" s="299" t="s">
        <v>437</v>
      </c>
      <c r="E40" s="75" t="s">
        <v>437</v>
      </c>
      <c r="F40" s="75" t="s">
        <v>437</v>
      </c>
      <c r="G40" s="299">
        <v>45931</v>
      </c>
      <c r="H40" s="299">
        <v>46022</v>
      </c>
      <c r="I40" s="75" t="s">
        <v>437</v>
      </c>
      <c r="J40" s="75" t="s">
        <v>437</v>
      </c>
      <c r="K40" s="75" t="s">
        <v>437</v>
      </c>
      <c r="L40" s="75" t="s">
        <v>437</v>
      </c>
    </row>
    <row r="41" spans="1:12" ht="48" customHeight="1" x14ac:dyDescent="0.25">
      <c r="A41" s="382" t="s">
        <v>199</v>
      </c>
      <c r="B41" s="383" t="s">
        <v>382</v>
      </c>
      <c r="C41" s="384" t="s">
        <v>437</v>
      </c>
      <c r="D41" s="384" t="s">
        <v>437</v>
      </c>
      <c r="E41" s="384" t="s">
        <v>437</v>
      </c>
      <c r="F41" s="384" t="s">
        <v>437</v>
      </c>
      <c r="G41" s="384" t="s">
        <v>437</v>
      </c>
      <c r="H41" s="384" t="s">
        <v>437</v>
      </c>
      <c r="I41" s="384" t="s">
        <v>437</v>
      </c>
      <c r="J41" s="384" t="s">
        <v>437</v>
      </c>
      <c r="K41" s="384" t="s">
        <v>437</v>
      </c>
      <c r="L41" s="384" t="s">
        <v>437</v>
      </c>
    </row>
    <row r="42" spans="1:12" ht="21.75" customHeight="1" x14ac:dyDescent="0.25">
      <c r="A42" s="77">
        <v>3</v>
      </c>
      <c r="B42" s="76" t="s">
        <v>326</v>
      </c>
      <c r="C42" s="298" t="s">
        <v>446</v>
      </c>
      <c r="D42" s="298" t="s">
        <v>446</v>
      </c>
      <c r="E42" s="298" t="s">
        <v>446</v>
      </c>
      <c r="F42" s="298" t="s">
        <v>446</v>
      </c>
      <c r="G42" s="298" t="s">
        <v>437</v>
      </c>
      <c r="H42" s="298" t="s">
        <v>437</v>
      </c>
      <c r="I42" s="75" t="s">
        <v>437</v>
      </c>
      <c r="J42" s="75" t="s">
        <v>437</v>
      </c>
      <c r="K42" s="75" t="s">
        <v>437</v>
      </c>
      <c r="L42" s="75" t="s">
        <v>437</v>
      </c>
    </row>
    <row r="43" spans="1:12" ht="21.75" customHeight="1" x14ac:dyDescent="0.25">
      <c r="A43" s="77" t="s">
        <v>198</v>
      </c>
      <c r="B43" s="76" t="s">
        <v>196</v>
      </c>
      <c r="C43" s="299" t="s">
        <v>437</v>
      </c>
      <c r="D43" s="299" t="s">
        <v>437</v>
      </c>
      <c r="E43" s="75" t="s">
        <v>437</v>
      </c>
      <c r="F43" s="75" t="s">
        <v>437</v>
      </c>
      <c r="G43" s="299">
        <v>45931</v>
      </c>
      <c r="H43" s="299">
        <v>46022</v>
      </c>
      <c r="I43" s="75" t="s">
        <v>437</v>
      </c>
      <c r="J43" s="75" t="s">
        <v>437</v>
      </c>
      <c r="K43" s="75" t="s">
        <v>437</v>
      </c>
      <c r="L43" s="75" t="s">
        <v>437</v>
      </c>
    </row>
    <row r="44" spans="1:12" ht="21.75" customHeight="1" x14ac:dyDescent="0.25">
      <c r="A44" s="77" t="s">
        <v>197</v>
      </c>
      <c r="B44" s="76" t="s">
        <v>194</v>
      </c>
      <c r="C44" s="298" t="s">
        <v>446</v>
      </c>
      <c r="D44" s="298" t="s">
        <v>446</v>
      </c>
      <c r="E44" s="298" t="s">
        <v>446</v>
      </c>
      <c r="F44" s="298" t="s">
        <v>446</v>
      </c>
      <c r="G44" s="298" t="s">
        <v>437</v>
      </c>
      <c r="H44" s="298" t="s">
        <v>437</v>
      </c>
      <c r="I44" s="75" t="s">
        <v>437</v>
      </c>
      <c r="J44" s="75" t="s">
        <v>437</v>
      </c>
      <c r="K44" s="75" t="s">
        <v>437</v>
      </c>
      <c r="L44" s="75" t="s">
        <v>437</v>
      </c>
    </row>
    <row r="45" spans="1:12" ht="21.75" customHeight="1" x14ac:dyDescent="0.25">
      <c r="A45" s="77" t="s">
        <v>195</v>
      </c>
      <c r="B45" s="76" t="s">
        <v>331</v>
      </c>
      <c r="C45" s="298" t="s">
        <v>446</v>
      </c>
      <c r="D45" s="298" t="s">
        <v>446</v>
      </c>
      <c r="E45" s="298" t="s">
        <v>446</v>
      </c>
      <c r="F45" s="298" t="s">
        <v>446</v>
      </c>
      <c r="G45" s="298" t="s">
        <v>437</v>
      </c>
      <c r="H45" s="298" t="s">
        <v>437</v>
      </c>
      <c r="I45" s="75" t="s">
        <v>437</v>
      </c>
      <c r="J45" s="75" t="s">
        <v>437</v>
      </c>
      <c r="K45" s="75" t="s">
        <v>437</v>
      </c>
      <c r="L45" s="75" t="s">
        <v>437</v>
      </c>
    </row>
    <row r="46" spans="1:12" ht="21.75" customHeight="1" x14ac:dyDescent="0.25">
      <c r="A46" s="77" t="s">
        <v>193</v>
      </c>
      <c r="B46" s="76" t="s">
        <v>329</v>
      </c>
      <c r="C46" s="298" t="s">
        <v>446</v>
      </c>
      <c r="D46" s="298" t="s">
        <v>446</v>
      </c>
      <c r="E46" s="298" t="s">
        <v>446</v>
      </c>
      <c r="F46" s="298" t="s">
        <v>446</v>
      </c>
      <c r="G46" s="298" t="s">
        <v>437</v>
      </c>
      <c r="H46" s="298" t="s">
        <v>437</v>
      </c>
      <c r="I46" s="75" t="s">
        <v>437</v>
      </c>
      <c r="J46" s="75" t="s">
        <v>437</v>
      </c>
      <c r="K46" s="75" t="s">
        <v>437</v>
      </c>
      <c r="L46" s="75" t="s">
        <v>437</v>
      </c>
    </row>
    <row r="47" spans="1:12" ht="21.75" customHeight="1" x14ac:dyDescent="0.25">
      <c r="A47" s="77" t="s">
        <v>191</v>
      </c>
      <c r="B47" s="76" t="s">
        <v>192</v>
      </c>
      <c r="C47" s="298" t="s">
        <v>446</v>
      </c>
      <c r="D47" s="298" t="s">
        <v>446</v>
      </c>
      <c r="E47" s="298" t="s">
        <v>446</v>
      </c>
      <c r="F47" s="298" t="s">
        <v>446</v>
      </c>
      <c r="G47" s="298" t="s">
        <v>437</v>
      </c>
      <c r="H47" s="298" t="s">
        <v>437</v>
      </c>
      <c r="I47" s="75" t="s">
        <v>437</v>
      </c>
      <c r="J47" s="75" t="s">
        <v>437</v>
      </c>
      <c r="K47" s="75" t="s">
        <v>437</v>
      </c>
      <c r="L47" s="75" t="s">
        <v>437</v>
      </c>
    </row>
    <row r="48" spans="1:12" ht="36.75" customHeight="1" x14ac:dyDescent="0.25">
      <c r="A48" s="382" t="s">
        <v>341</v>
      </c>
      <c r="B48" s="383" t="s">
        <v>190</v>
      </c>
      <c r="C48" s="384" t="s">
        <v>437</v>
      </c>
      <c r="D48" s="384" t="s">
        <v>437</v>
      </c>
      <c r="E48" s="384" t="s">
        <v>437</v>
      </c>
      <c r="F48" s="384" t="s">
        <v>437</v>
      </c>
      <c r="G48" s="384" t="s">
        <v>437</v>
      </c>
      <c r="H48" s="384" t="s">
        <v>437</v>
      </c>
      <c r="I48" s="384" t="s">
        <v>437</v>
      </c>
      <c r="J48" s="384" t="s">
        <v>437</v>
      </c>
      <c r="K48" s="384" t="s">
        <v>437</v>
      </c>
      <c r="L48" s="384" t="s">
        <v>437</v>
      </c>
    </row>
    <row r="49" spans="1:12" ht="33" customHeight="1" x14ac:dyDescent="0.25">
      <c r="A49" s="77">
        <v>4</v>
      </c>
      <c r="B49" s="76" t="s">
        <v>188</v>
      </c>
      <c r="C49" s="385" t="s">
        <v>446</v>
      </c>
      <c r="D49" s="385" t="s">
        <v>446</v>
      </c>
      <c r="E49" s="385" t="s">
        <v>446</v>
      </c>
      <c r="F49" s="385" t="s">
        <v>446</v>
      </c>
      <c r="G49" s="385" t="s">
        <v>437</v>
      </c>
      <c r="H49" s="385" t="s">
        <v>437</v>
      </c>
      <c r="I49" s="75" t="s">
        <v>437</v>
      </c>
      <c r="J49" s="75" t="s">
        <v>437</v>
      </c>
      <c r="K49" s="75" t="s">
        <v>437</v>
      </c>
      <c r="L49" s="75" t="s">
        <v>437</v>
      </c>
    </row>
    <row r="50" spans="1:12" ht="33" customHeight="1" x14ac:dyDescent="0.25">
      <c r="A50" s="77" t="s">
        <v>189</v>
      </c>
      <c r="B50" s="76" t="s">
        <v>330</v>
      </c>
      <c r="C50" s="385" t="s">
        <v>446</v>
      </c>
      <c r="D50" s="385" t="s">
        <v>446</v>
      </c>
      <c r="E50" s="385" t="s">
        <v>437</v>
      </c>
      <c r="F50" s="385" t="s">
        <v>585</v>
      </c>
      <c r="G50" s="385" t="s">
        <v>437</v>
      </c>
      <c r="H50" s="385" t="s">
        <v>437</v>
      </c>
      <c r="I50" s="75" t="s">
        <v>437</v>
      </c>
      <c r="J50" s="75" t="s">
        <v>437</v>
      </c>
      <c r="K50" s="75" t="s">
        <v>437</v>
      </c>
      <c r="L50" s="75" t="s">
        <v>437</v>
      </c>
    </row>
    <row r="51" spans="1:12" ht="33" customHeight="1" x14ac:dyDescent="0.25">
      <c r="A51" s="77" t="s">
        <v>187</v>
      </c>
      <c r="B51" s="76" t="s">
        <v>332</v>
      </c>
      <c r="C51" s="385" t="s">
        <v>446</v>
      </c>
      <c r="D51" s="385" t="s">
        <v>446</v>
      </c>
      <c r="E51" s="385" t="s">
        <v>437</v>
      </c>
      <c r="F51" s="385" t="s">
        <v>585</v>
      </c>
      <c r="G51" s="385" t="s">
        <v>437</v>
      </c>
      <c r="H51" s="385" t="s">
        <v>437</v>
      </c>
      <c r="I51" s="75" t="s">
        <v>437</v>
      </c>
      <c r="J51" s="75" t="s">
        <v>437</v>
      </c>
      <c r="K51" s="75" t="s">
        <v>437</v>
      </c>
      <c r="L51" s="75" t="s">
        <v>437</v>
      </c>
    </row>
    <row r="52" spans="1:12" ht="33" customHeight="1" x14ac:dyDescent="0.25">
      <c r="A52" s="77" t="s">
        <v>185</v>
      </c>
      <c r="B52" s="76" t="s">
        <v>186</v>
      </c>
      <c r="C52" s="385" t="s">
        <v>446</v>
      </c>
      <c r="D52" s="385" t="s">
        <v>446</v>
      </c>
      <c r="E52" s="385" t="s">
        <v>446</v>
      </c>
      <c r="F52" s="385" t="s">
        <v>446</v>
      </c>
      <c r="G52" s="385" t="s">
        <v>437</v>
      </c>
      <c r="H52" s="385" t="s">
        <v>437</v>
      </c>
      <c r="I52" s="75" t="s">
        <v>437</v>
      </c>
      <c r="J52" s="75" t="s">
        <v>437</v>
      </c>
      <c r="K52" s="75" t="s">
        <v>437</v>
      </c>
      <c r="L52" s="75" t="s">
        <v>437</v>
      </c>
    </row>
    <row r="53" spans="1:12" ht="33" customHeight="1" x14ac:dyDescent="0.25">
      <c r="A53" s="77" t="s">
        <v>183</v>
      </c>
      <c r="B53" s="123" t="s">
        <v>333</v>
      </c>
      <c r="C53" s="299" t="s">
        <v>437</v>
      </c>
      <c r="D53" s="299" t="s">
        <v>437</v>
      </c>
      <c r="E53" s="75" t="s">
        <v>437</v>
      </c>
      <c r="F53" s="75" t="s">
        <v>437</v>
      </c>
      <c r="G53" s="299">
        <v>46016</v>
      </c>
      <c r="H53" s="299">
        <v>46022</v>
      </c>
      <c r="I53" s="75" t="s">
        <v>437</v>
      </c>
      <c r="J53" s="75" t="s">
        <v>437</v>
      </c>
      <c r="K53" s="75" t="s">
        <v>437</v>
      </c>
      <c r="L53" s="75" t="s">
        <v>437</v>
      </c>
    </row>
    <row r="54" spans="1:12" ht="33" customHeight="1" x14ac:dyDescent="0.25">
      <c r="A54" s="77" t="s">
        <v>334</v>
      </c>
      <c r="B54" s="76" t="s">
        <v>184</v>
      </c>
      <c r="C54" s="385" t="s">
        <v>446</v>
      </c>
      <c r="D54" s="385" t="s">
        <v>446</v>
      </c>
      <c r="E54" s="385" t="s">
        <v>446</v>
      </c>
      <c r="F54" s="385" t="s">
        <v>446</v>
      </c>
      <c r="G54" s="385" t="s">
        <v>437</v>
      </c>
      <c r="H54" s="385" t="s">
        <v>437</v>
      </c>
      <c r="I54" s="75" t="s">
        <v>437</v>
      </c>
      <c r="J54" s="75" t="s">
        <v>437</v>
      </c>
      <c r="K54" s="75" t="s">
        <v>437</v>
      </c>
      <c r="L54" s="75" t="s">
        <v>437</v>
      </c>
    </row>
  </sheetData>
  <mergeCells count="22">
    <mergeCell ref="I3:L3"/>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6:L16"/>
    <mergeCell ref="A12:L12"/>
    <mergeCell ref="A13:L13"/>
    <mergeCell ref="A8:L8"/>
    <mergeCell ref="A11:L11"/>
    <mergeCell ref="A15:L15"/>
  </mergeCells>
  <pageMargins left="0.70866141732283472" right="0.70866141732283472" top="0.74803149606299213" bottom="0.74803149606299213" header="0.31496062992125984" footer="0.31496062992125984"/>
  <pageSetup paperSize="8" scale="6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Анализ эконом эффективности</vt:lpstr>
      <vt:lpstr>6.2. Паспорт фин осв ввод</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 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 бюджет'!Область_печати</vt:lpstr>
      <vt:lpstr>'6.1. Паспорт сетевой график'!Область_печати</vt:lpstr>
      <vt:lpstr>'6.2 Паспорт фин осв ввод'!Область_печати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Блохина Елена Петровна</cp:lastModifiedBy>
  <cp:lastPrinted>2015-11-30T14:18:17Z</cp:lastPrinted>
  <dcterms:created xsi:type="dcterms:W3CDTF">2015-08-16T15:31:05Z</dcterms:created>
  <dcterms:modified xsi:type="dcterms:W3CDTF">2024-04-09T05:40:01Z</dcterms:modified>
</cp:coreProperties>
</file>