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80"/>
  </bookViews>
  <sheets>
    <sheet name="3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'3'!$A$17:$AM$74</definedName>
    <definedName name="_xlnm.Print_Area" localSheetId="0">'3'!$A$1:$AR$74</definedName>
  </definedNames>
  <calcPr calcId="152511"/>
</workbook>
</file>

<file path=xl/calcChain.xml><?xml version="1.0" encoding="utf-8"?>
<calcChain xmlns="http://schemas.openxmlformats.org/spreadsheetml/2006/main">
  <c r="S55" i="5" l="1"/>
  <c r="R55" i="5"/>
  <c r="AH55" i="5" l="1"/>
  <c r="AF55" i="5"/>
  <c r="Q55" i="5"/>
  <c r="T55" i="5" l="1"/>
  <c r="I71" i="5"/>
  <c r="J71" i="5"/>
  <c r="L71" i="5"/>
  <c r="M71" i="5"/>
  <c r="N71" i="5"/>
  <c r="O71" i="5"/>
  <c r="Q71" i="5"/>
  <c r="R71" i="5"/>
  <c r="S71" i="5"/>
  <c r="T71" i="5"/>
  <c r="U71" i="5"/>
  <c r="V71" i="5"/>
  <c r="W71" i="5"/>
  <c r="Y71" i="5"/>
  <c r="AA71" i="5"/>
  <c r="AB71" i="5"/>
  <c r="AE71" i="5"/>
  <c r="AG71" i="5"/>
  <c r="AH71" i="5"/>
  <c r="AI71" i="5"/>
  <c r="AJ71" i="5"/>
  <c r="H71" i="5"/>
  <c r="AI24" i="5" l="1"/>
  <c r="AJ54" i="5"/>
  <c r="AI54" i="5"/>
  <c r="AI53" i="5"/>
  <c r="AI46" i="5"/>
  <c r="AE55" i="5"/>
  <c r="AC55" i="5"/>
  <c r="AK55" i="5" l="1"/>
  <c r="AI25" i="5"/>
  <c r="AK53" i="5"/>
  <c r="AJ24" i="5"/>
  <c r="AJ46" i="5"/>
  <c r="AJ53" i="5"/>
  <c r="AI20" i="5"/>
  <c r="AI18" i="5" s="1"/>
  <c r="AK46" i="5" l="1"/>
  <c r="AK20" i="5" s="1"/>
  <c r="AK54" i="5"/>
  <c r="AJ25" i="5"/>
  <c r="AJ20" i="5"/>
  <c r="AJ18" i="5" s="1"/>
  <c r="S72" i="5" l="1"/>
  <c r="N72" i="5" l="1"/>
  <c r="K72" i="5" s="1"/>
  <c r="S73" i="5"/>
  <c r="S74" i="5"/>
  <c r="P74" i="5" s="1"/>
  <c r="Z74" i="5" s="1"/>
  <c r="AF74" i="5" s="1"/>
  <c r="AL74" i="5" s="1"/>
  <c r="X72" i="5" l="1"/>
  <c r="X71" i="5" s="1"/>
  <c r="K71" i="5"/>
  <c r="P73" i="5"/>
  <c r="Z73" i="5" s="1"/>
  <c r="AF73" i="5" s="1"/>
  <c r="AL73" i="5" l="1"/>
  <c r="AF71" i="5"/>
  <c r="AC72" i="5"/>
  <c r="AC71" i="5" s="1"/>
  <c r="AK72" i="5" l="1"/>
  <c r="AK71" i="5" s="1"/>
  <c r="I25" i="5"/>
  <c r="P72" i="5"/>
  <c r="P71" i="5" s="1"/>
  <c r="H24" i="5" l="1"/>
  <c r="H18" i="5" s="1"/>
  <c r="H25" i="5"/>
  <c r="AD72" i="5"/>
  <c r="Z72" i="5"/>
  <c r="Z71" i="5" s="1"/>
  <c r="P55" i="5"/>
  <c r="J24" i="5"/>
  <c r="AC24" i="5"/>
  <c r="AE24" i="5"/>
  <c r="AG24" i="5"/>
  <c r="J54" i="5"/>
  <c r="Q54" i="5"/>
  <c r="R54" i="5"/>
  <c r="T54" i="5"/>
  <c r="U54" i="5"/>
  <c r="AA54" i="5"/>
  <c r="AC54" i="5"/>
  <c r="AD54" i="5"/>
  <c r="AE54" i="5"/>
  <c r="AG54" i="5"/>
  <c r="J53" i="5"/>
  <c r="Q53" i="5"/>
  <c r="R53" i="5"/>
  <c r="T53" i="5"/>
  <c r="U53" i="5"/>
  <c r="AA53" i="5"/>
  <c r="AC53" i="5"/>
  <c r="AD53" i="5"/>
  <c r="AE53" i="5"/>
  <c r="AG53" i="5"/>
  <c r="J46" i="5"/>
  <c r="J20" i="5" s="1"/>
  <c r="Q46" i="5"/>
  <c r="Q20" i="5" s="1"/>
  <c r="R46" i="5"/>
  <c r="R20" i="5" s="1"/>
  <c r="T46" i="5"/>
  <c r="T20" i="5" s="1"/>
  <c r="U46" i="5"/>
  <c r="U20" i="5" s="1"/>
  <c r="AA46" i="5"/>
  <c r="AA20" i="5" s="1"/>
  <c r="AC46" i="5"/>
  <c r="AC20" i="5" s="1"/>
  <c r="AD46" i="5"/>
  <c r="AD20" i="5" s="1"/>
  <c r="AE46" i="5"/>
  <c r="AE20" i="5" s="1"/>
  <c r="AG46" i="5"/>
  <c r="AG20" i="5" s="1"/>
  <c r="Z55" i="5" l="1"/>
  <c r="AL72" i="5"/>
  <c r="AL71" i="5" s="1"/>
  <c r="AD71" i="5"/>
  <c r="AD24" i="5" s="1"/>
  <c r="AD18" i="5" s="1"/>
  <c r="AC18" i="5"/>
  <c r="AE25" i="5"/>
  <c r="AE18" i="5"/>
  <c r="AG18" i="5"/>
  <c r="J18" i="5"/>
  <c r="J25" i="5"/>
  <c r="AG25" i="5"/>
  <c r="AC25" i="5"/>
  <c r="AD25" i="5" l="1"/>
  <c r="AK24" i="5" l="1"/>
  <c r="AK18" i="5" s="1"/>
  <c r="AK25" i="5"/>
  <c r="AA25" i="5"/>
  <c r="AA24" i="5"/>
  <c r="AA18" i="5" s="1"/>
  <c r="U24" i="5"/>
  <c r="U18" i="5" s="1"/>
  <c r="U25" i="5"/>
  <c r="V24" i="5"/>
  <c r="L24" i="5" l="1"/>
  <c r="K55" i="5"/>
  <c r="X55" i="5" s="1"/>
  <c r="O24" i="5"/>
  <c r="M24" i="5"/>
  <c r="O53" i="5"/>
  <c r="O54" i="5"/>
  <c r="O46" i="5"/>
  <c r="M53" i="5"/>
  <c r="M54" i="5"/>
  <c r="M46" i="5"/>
  <c r="N24" i="5"/>
  <c r="N54" i="5"/>
  <c r="N46" i="5"/>
  <c r="N53" i="5"/>
  <c r="L54" i="5"/>
  <c r="L46" i="5"/>
  <c r="L53" i="5"/>
  <c r="AB55" i="5"/>
  <c r="AL55" i="5" s="1"/>
  <c r="AL46" i="5" l="1"/>
  <c r="AL20" i="5" s="1"/>
  <c r="AL53" i="5"/>
  <c r="AL54" i="5"/>
  <c r="T24" i="5"/>
  <c r="T18" i="5" s="1"/>
  <c r="N20" i="5"/>
  <c r="N18" i="5" s="1"/>
  <c r="N25" i="5"/>
  <c r="M20" i="5"/>
  <c r="M18" i="5" s="1"/>
  <c r="M25" i="5"/>
  <c r="L25" i="5"/>
  <c r="L20" i="5"/>
  <c r="L18" i="5" s="1"/>
  <c r="O20" i="5"/>
  <c r="O18" i="5" s="1"/>
  <c r="O25" i="5"/>
  <c r="AB24" i="5"/>
  <c r="AF24" i="5"/>
  <c r="AH24" i="5"/>
  <c r="AB54" i="5"/>
  <c r="AB53" i="5"/>
  <c r="AB46" i="5"/>
  <c r="AF54" i="5"/>
  <c r="AF53" i="5"/>
  <c r="AF46" i="5"/>
  <c r="AH46" i="5"/>
  <c r="AH54" i="5"/>
  <c r="AH53" i="5"/>
  <c r="AL25" i="5" l="1"/>
  <c r="T25" i="5"/>
  <c r="Q24" i="5"/>
  <c r="Q18" i="5" s="1"/>
  <c r="Q25" i="5"/>
  <c r="R24" i="5"/>
  <c r="R18" i="5" s="1"/>
  <c r="R25" i="5"/>
  <c r="AB25" i="5"/>
  <c r="AB20" i="5"/>
  <c r="AB18" i="5" s="1"/>
  <c r="AH20" i="5"/>
  <c r="AH18" i="5" s="1"/>
  <c r="AH25" i="5"/>
  <c r="AF25" i="5"/>
  <c r="AF20" i="5"/>
  <c r="AF18" i="5" s="1"/>
  <c r="AL24" i="5" l="1"/>
  <c r="AL18" i="5" s="1"/>
  <c r="I24" i="5"/>
  <c r="I18" i="5" s="1"/>
  <c r="V46" i="5" l="1"/>
  <c r="V53" i="5"/>
  <c r="V54" i="5"/>
  <c r="X54" i="5"/>
  <c r="W24" i="5"/>
  <c r="X24" i="5"/>
  <c r="W54" i="5"/>
  <c r="W53" i="5"/>
  <c r="W46" i="5"/>
  <c r="Y24" i="5"/>
  <c r="Z24" i="5"/>
  <c r="H46" i="5"/>
  <c r="X46" i="5" l="1"/>
  <c r="X25" i="5" s="1"/>
  <c r="X53" i="5"/>
  <c r="V20" i="5"/>
  <c r="V18" i="5" s="1"/>
  <c r="V25" i="5"/>
  <c r="K24" i="5"/>
  <c r="W20" i="5"/>
  <c r="W18" i="5" s="1"/>
  <c r="W25" i="5"/>
  <c r="H20" i="5"/>
  <c r="Z53" i="5"/>
  <c r="Z46" i="5"/>
  <c r="Z54" i="5"/>
  <c r="Y53" i="5"/>
  <c r="Y46" i="5"/>
  <c r="H54" i="5"/>
  <c r="H53" i="5"/>
  <c r="X20" i="5" l="1"/>
  <c r="X18" i="5" s="1"/>
  <c r="P24" i="5"/>
  <c r="S24" i="5"/>
  <c r="I54" i="5"/>
  <c r="I53" i="5"/>
  <c r="I46" i="5"/>
  <c r="Y20" i="5"/>
  <c r="Y18" i="5" s="1"/>
  <c r="Y25" i="5"/>
  <c r="Z20" i="5"/>
  <c r="Z18" i="5" s="1"/>
  <c r="Z25" i="5"/>
  <c r="K54" i="5"/>
  <c r="K53" i="5"/>
  <c r="K46" i="5"/>
  <c r="K20" i="5" l="1"/>
  <c r="K18" i="5" s="1"/>
  <c r="K25" i="5"/>
  <c r="P54" i="5"/>
  <c r="P53" i="5"/>
  <c r="P46" i="5"/>
  <c r="I20" i="5"/>
  <c r="P25" i="5" l="1"/>
  <c r="P20" i="5"/>
  <c r="P18" i="5" s="1"/>
  <c r="S54" i="5"/>
  <c r="S53" i="5"/>
  <c r="S46" i="5"/>
  <c r="S25" i="5" l="1"/>
  <c r="S20" i="5"/>
  <c r="S18" i="5" s="1"/>
</calcChain>
</file>

<file path=xl/sharedStrings.xml><?xml version="1.0" encoding="utf-8"?>
<sst xmlns="http://schemas.openxmlformats.org/spreadsheetml/2006/main" count="516" uniqueCount="161">
  <si>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</si>
  <si>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</si>
  <si>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</si>
  <si>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</si>
  <si>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</si>
  <si>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</si>
  <si>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</si>
  <si>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</si>
  <si>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</si>
  <si>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</si>
  <si>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</si>
  <si>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</si>
  <si>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</si>
  <si>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</si>
  <si>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</si>
  <si>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</si>
  <si>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</si>
  <si>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</si>
  <si>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</si>
  <si>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</si>
  <si>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</si>
  <si>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</si>
  <si>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</si>
  <si>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</si>
  <si>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</si>
  <si>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</si>
  <si>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</si>
  <si>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</si>
  <si>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</si>
  <si>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</si>
  <si>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</si>
  <si>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</si>
  <si>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</si>
  <si>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</si>
  <si>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</si>
  <si>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</si>
  <si>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</si>
  <si>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</si>
  <si>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</si>
  <si>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</si>
  <si>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</si>
  <si>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</si>
  <si>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</si>
  <si>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</si>
  <si>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</si>
  <si>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</si>
  <si>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</si>
  <si>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</si>
  <si>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</si>
  <si>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</si>
  <si>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</si>
  <si>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</si>
  <si>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</si>
  <si>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</si>
  <si>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</si>
  <si>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</si>
  <si>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</si>
  <si>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</si>
  <si>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</si>
  <si>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</si>
  <si>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</si>
  <si>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</si>
  <si>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</si>
  <si>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</si>
  <si>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</si>
  <si>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</si>
  <si>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</si>
  <si>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</si>
  <si>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</si>
  <si>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</si>
  <si>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</si>
  <si>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</si>
  <si>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</si>
  <si>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</si>
  <si>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</si>
  <si>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</si>
  <si>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</si>
  <si>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</si>
  <si>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</si>
  <si>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</si>
  <si>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</si>
  <si>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</si>
  <si>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</si>
  <si>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</si>
  <si>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</si>
  <si>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</si>
  <si>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</si>
  <si>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</si>
  <si>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</si>
  <si>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</si>
  <si>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</si>
  <si>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</si>
  <si>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</si>
  <si>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</si>
  <si>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</si>
  <si>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</si>
  <si>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</si>
  <si>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</si>
  <si>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</si>
  <si>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</si>
  <si>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</si>
  <si>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</si>
  <si>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</si>
  <si>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</si>
  <si>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</si>
  <si>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</si>
  <si>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Год начала  реализации инвестиционного проекта</t>
  </si>
  <si>
    <t>П</t>
  </si>
  <si>
    <t>Приложение  № 3</t>
  </si>
  <si>
    <t>Форма 3. План освоения капитальных вложений по инвестиционным проектам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</si>
  <si>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</si>
  <si>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</si>
  <si>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</si>
  <si>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</si>
  <si>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</si>
  <si>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</si>
  <si>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</si>
  <si>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</si>
  <si>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2024 год</t>
  </si>
  <si>
    <t>2025 год</t>
  </si>
  <si>
    <t>2026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</si>
  <si>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</si>
  <si>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</si>
  <si>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</si>
  <si>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</si>
  <si>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</si>
  <si>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</si>
  <si>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</si>
  <si>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</si>
  <si>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</si>
  <si>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29.1</t>
  </si>
  <si>
    <t>29.2</t>
  </si>
  <si>
    <t>29.3</t>
  </si>
  <si>
    <t>29.4</t>
  </si>
  <si>
    <t>29.5</t>
  </si>
  <si>
    <t>29.6</t>
  </si>
  <si>
    <t>29.7</t>
  </si>
  <si>
    <t>29.8</t>
  </si>
  <si>
    <t xml:space="preserve">Инвестиционная программа Центрального филиала ООО "Газпром энерго" </t>
  </si>
  <si>
    <t>З</t>
  </si>
  <si>
    <t>Утвержденный план</t>
  </si>
  <si>
    <t>Итого за период реализации инвестиционной программы
(утвержденный план)</t>
  </si>
  <si>
    <t>необходимость выполнения работ по обслуживанию электрических сетей</t>
  </si>
  <si>
    <t>Факт</t>
  </si>
  <si>
    <t>Приобретение специализированного грузового автотранспорта</t>
  </si>
  <si>
    <t>имеющиеся проблемы с поставками коммуникационного оборудования увеличивают время, необходимое для разработки проекта интеллектуальной системы учета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</si>
  <si>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</si>
  <si>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</si>
  <si>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</si>
  <si>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</si>
  <si>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</si>
  <si>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Покупка мотобуксировщика Sharmax S500 1450 HP20 Enduro с дополнительным оборудованием 2 шт.</t>
  </si>
  <si>
    <t>O_ОНМ25/2</t>
  </si>
  <si>
    <t>Предложение по корректировке утвержденного плана 
на 01.01.2024 года</t>
  </si>
  <si>
    <t>Утвержденный план 
на 01.01.2024 года</t>
  </si>
  <si>
    <t>2027 год</t>
  </si>
  <si>
    <t>План</t>
  </si>
  <si>
    <t xml:space="preserve">Предложение по корректировке плана </t>
  </si>
  <si>
    <t xml:space="preserve">Фактический объем освоения капитальных вложений на 01.01.2023 года, млн рублей 
(без НДС) </t>
  </si>
  <si>
    <t xml:space="preserve">Утвержденный план на 01.01.2023 года </t>
  </si>
  <si>
    <t>Освоение капитальных вложений 2023 года в прогнозных ценах соответствующих лет, 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</si>
</sst>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4" fillId="0" borderId="0" xfId="0" applyFont="1" applyFill="1"/>
    <xf numFmtId="1" fontId="8" fillId="0" borderId="10" xfId="0" applyNumberFormat="1" applyFont="1" applyFill="1" applyBorder="1" applyAlignment="1">
      <alignment vertical="top"/>
    </xf>
    <xf numFmtId="0" fontId="5" fillId="0" borderId="0" xfId="1" applyFont="1" applyFill="1"/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0" applyFont="1" applyFill="1" applyAlignment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top"/>
    </xf>
    <xf numFmtId="0" fontId="3" fillId="0" borderId="0" xfId="0" applyFont="1" applyFill="1" applyAlignment="1"/>
    <xf numFmtId="0" fontId="4" fillId="0" borderId="0" xfId="0" applyFont="1" applyFill="1" applyAlignment="1"/>
    <xf numFmtId="1" fontId="8" fillId="0" borderId="0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4" fillId="0" borderId="1" xfId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1" xfId="2" applyFont="1" applyFill="1" applyBorder="1" applyAlignment="1">
      <alignment horizontal="center" vertical="center" textRotation="90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165" fontId="4" fillId="0" borderId="0" xfId="0" applyNumberFormat="1" applyFont="1" applyFill="1"/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3.1.%20&#1055;&#1088;&#1086;&#1077;&#1082;&#1090;%20&#1082;&#1086;&#1088;&#1088;%20&#1079;&#1072;&#1084;&#1077;&#1095;%20&#1076;&#1086;%2019.06.2024\&#1055;&#1072;&#1089;&#1087;&#1086;&#1088;&#1090;&#1072;%20&#1048;&#1055;&#1056;\L_&#1055;&#1059;23_1\&#1051;&#1057;&#1056;_3_&#1055;&#1048;&#1056;_&#1040;&#1057;&#1050;&#1059;&#106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3.1.%20&#1055;&#1088;&#1086;&#1077;&#1082;&#1090;%20&#1082;&#1086;&#1088;&#1088;%20&#1079;&#1072;&#1084;&#1077;&#1095;%20&#1076;&#1086;%2019.06.2024\&#1055;&#1072;&#1089;&#1087;&#1086;&#1088;&#1090;&#1072;%20&#1048;&#1055;&#1056;\L_&#1055;&#1059;23_1\&#1057;&#1057;&#105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&#1047;&#1072;&#1082;&#1091;&#1087;&#1082;&#1072;%20&#1086;&#1073;&#1086;&#1088;&#1091;&#1076;&#1086;&#1074;&#1072;&#1085;&#1080;&#1103;%20&#1087;&#1086;%20&#1048;&#1055;\&#1047;&#1072;&#1082;&#1091;&#1087;&#1082;&#1072;%20&#1086;&#1073;&#1086;&#1088;&#1091;&#1076;&#1086;&#1074;&#1072;&#1085;&#1080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&#1055;&#1072;&#1089;&#1087;&#1086;&#1088;&#1090;&#1072;%20&#1048;&#1055;&#1056;\&#1054;_&#1054;&#1053;&#1052;25_1\O_&#1054;&#1053;&#1052;25_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&#1055;&#1072;&#1089;&#1087;&#1086;&#1088;&#1090;&#1072;%20&#1048;&#1055;&#1056;\&#1054;_&#1054;&#1053;&#1052;25_2\O_&#1054;&#1053;&#1052;25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КУЭ "/>
    </sheetNames>
    <sheetDataSet>
      <sheetData sheetId="0">
        <row r="32">
          <cell r="I32">
            <v>413244.34479999996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4 кв 2021"/>
    </sheetNames>
    <sheetDataSet>
      <sheetData sheetId="0">
        <row r="45">
          <cell r="D45">
            <v>57.263027819200005</v>
          </cell>
          <cell r="E45">
            <v>271.90631676929996</v>
          </cell>
          <cell r="F45">
            <v>1197.8183738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6_2024"/>
      <sheetName val="v04_2024"/>
      <sheetName val="v06_2023(2)"/>
      <sheetName val="v06_2023"/>
      <sheetName val="Лист1"/>
    </sheetNames>
    <sheetDataSet>
      <sheetData sheetId="0">
        <row r="35">
          <cell r="N35">
            <v>0.413244</v>
          </cell>
          <cell r="Q35">
            <v>1.563172</v>
          </cell>
          <cell r="T35">
            <v>1.976416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. паспорт Техсостояние ЛЭП"/>
      <sheetName val="3.3 паспорт описание"/>
      <sheetName val="3.4. паспорт надежность"/>
      <sheetName val="4. паспорт 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Анализ эконом эффективности"/>
      <sheetName val="6.2. Паспорт фин осв ввод"/>
    </sheetNames>
    <sheetDataSet>
      <sheetData sheetId="0">
        <row r="44">
          <cell r="C44">
            <v>1.4370048</v>
          </cell>
        </row>
        <row r="45">
          <cell r="C45">
            <v>1.1975040000000001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. паспорт Техсостояние ЛЭП"/>
      <sheetName val="3.3 паспорт описание"/>
      <sheetName val="3.4. паспорт надежность"/>
      <sheetName val="4. паспорт 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Анализ эконом эффективности"/>
      <sheetName val="6.2. Паспорт фин осв ввод"/>
    </sheetNames>
    <sheetDataSet>
      <sheetData sheetId="0">
        <row r="44">
          <cell r="C44">
            <v>0.3782992</v>
          </cell>
        </row>
        <row r="45">
          <cell r="C45">
            <v>0.31524933333333333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76"/>
  <sheetViews>
    <sheetView tabSelected="1" view="pageBreakPreview" zoomScale="60" zoomScaleNormal="40" workbookViewId="0">
      <selection activeCell="P76" sqref="P76:T76"/>
    </sheetView>
  </sheetViews>
  <sheetFormatPr defaultColWidth="10.28515625" defaultRowHeight="21" customHeight="1" x14ac:dyDescent="0.25"/>
  <cols>
    <col min="1" max="1" width="12.42578125" style="1" customWidth="1"/>
    <col min="2" max="2" width="39.5703125" style="1" customWidth="1"/>
    <col min="3" max="3" width="15.140625" style="1" customWidth="1"/>
    <col min="4" max="4" width="8.7109375" style="1" customWidth="1"/>
    <col min="5" max="6" width="11.7109375" style="1" customWidth="1"/>
    <col min="7" max="7" width="16.42578125" style="1" customWidth="1"/>
    <col min="8" max="8" width="11.5703125" style="1" customWidth="1"/>
    <col min="9" max="9" width="19.5703125" style="1" customWidth="1"/>
    <col min="10" max="10" width="14.5703125" style="1" customWidth="1"/>
    <col min="11" max="20" width="12.42578125" style="1" customWidth="1"/>
    <col min="21" max="21" width="12.85546875" style="1" customWidth="1"/>
    <col min="22" max="22" width="14.140625" style="1" customWidth="1"/>
    <col min="23" max="23" width="13.42578125" style="1" customWidth="1"/>
    <col min="24" max="24" width="14" style="1" customWidth="1"/>
    <col min="25" max="25" width="15.7109375" style="1" customWidth="1"/>
    <col min="26" max="26" width="17.5703125" style="1" customWidth="1"/>
    <col min="27" max="27" width="16.140625" style="1" customWidth="1"/>
    <col min="28" max="28" width="18.140625" style="1" customWidth="1"/>
    <col min="29" max="38" width="19" style="1" customWidth="1"/>
    <col min="39" max="39" width="56.85546875" style="1" customWidth="1"/>
    <col min="40" max="16384" width="10.28515625" style="1"/>
  </cols>
  <sheetData>
    <row r="1" spans="1:39" ht="26.25" customHeight="1" x14ac:dyDescent="0.25">
      <c r="X1" s="9" t="s">
        <v>108</v>
      </c>
    </row>
    <row r="2" spans="1:39" ht="19.5" customHeight="1" x14ac:dyDescent="0.3">
      <c r="X2" s="10" t="s">
        <v>79</v>
      </c>
    </row>
    <row r="3" spans="1:39" ht="21" customHeight="1" x14ac:dyDescent="0.3">
      <c r="X3" s="10" t="s">
        <v>80</v>
      </c>
    </row>
    <row r="4" spans="1:39" ht="26.25" customHeight="1" x14ac:dyDescent="0.3">
      <c r="A4" s="62" t="s">
        <v>109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39" ht="20.25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23"/>
      <c r="AB5" s="23"/>
      <c r="AC5" s="7"/>
      <c r="AD5" s="7"/>
      <c r="AE5" s="7"/>
      <c r="AF5" s="7"/>
      <c r="AG5" s="7"/>
      <c r="AH5" s="7"/>
      <c r="AI5" s="41"/>
      <c r="AJ5" s="41"/>
      <c r="AK5" s="41"/>
      <c r="AL5" s="41"/>
      <c r="AM5" s="7"/>
    </row>
    <row r="6" spans="1:39" ht="30.75" customHeight="1" x14ac:dyDescent="0.25">
      <c r="A6" s="63" t="s">
        <v>138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ht="17.25" customHeight="1" x14ac:dyDescent="0.25">
      <c r="A7" s="64" t="s">
        <v>81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39" ht="15.75" customHeight="1" x14ac:dyDescent="0.3">
      <c r="AL8" s="10"/>
    </row>
    <row r="9" spans="1:39" ht="22.5" customHeight="1" x14ac:dyDescent="0.3">
      <c r="A9" s="65" t="s">
        <v>147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</row>
    <row r="10" spans="1:39" ht="20.10000000000000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23"/>
      <c r="AB10" s="23"/>
      <c r="AC10" s="7"/>
      <c r="AD10" s="7"/>
      <c r="AE10" s="7"/>
      <c r="AF10" s="7"/>
      <c r="AG10" s="7"/>
      <c r="AH10" s="7"/>
      <c r="AI10" s="41"/>
      <c r="AJ10" s="41"/>
      <c r="AK10" s="41"/>
      <c r="AL10" s="41"/>
      <c r="AM10" s="7"/>
    </row>
    <row r="11" spans="1:39" ht="20.100000000000001" customHeight="1" x14ac:dyDescent="0.3">
      <c r="A11" s="65" t="s">
        <v>148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</row>
    <row r="12" spans="1:39" ht="20.100000000000001" customHeight="1" x14ac:dyDescent="0.25">
      <c r="A12" s="66" t="s">
        <v>82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</row>
    <row r="13" spans="1:39" ht="20.100000000000001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16"/>
    </row>
    <row r="14" spans="1:39" ht="45.75" customHeight="1" x14ac:dyDescent="0.25">
      <c r="A14" s="60" t="s">
        <v>0</v>
      </c>
      <c r="B14" s="60" t="s">
        <v>1</v>
      </c>
      <c r="C14" s="60" t="s">
        <v>110</v>
      </c>
      <c r="D14" s="67" t="s">
        <v>111</v>
      </c>
      <c r="E14" s="67" t="s">
        <v>106</v>
      </c>
      <c r="F14" s="60" t="s">
        <v>112</v>
      </c>
      <c r="G14" s="60"/>
      <c r="H14" s="60" t="s">
        <v>113</v>
      </c>
      <c r="I14" s="60"/>
      <c r="J14" s="54" t="s">
        <v>158</v>
      </c>
      <c r="K14" s="57" t="s">
        <v>114</v>
      </c>
      <c r="L14" s="58"/>
      <c r="M14" s="58"/>
      <c r="N14" s="58"/>
      <c r="O14" s="58"/>
      <c r="P14" s="58"/>
      <c r="Q14" s="58"/>
      <c r="R14" s="58"/>
      <c r="S14" s="58"/>
      <c r="T14" s="59"/>
      <c r="U14" s="57" t="s">
        <v>115</v>
      </c>
      <c r="V14" s="58"/>
      <c r="W14" s="58"/>
      <c r="X14" s="58"/>
      <c r="Y14" s="58"/>
      <c r="Z14" s="59"/>
      <c r="AA14" s="50" t="s">
        <v>160</v>
      </c>
      <c r="AB14" s="51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4" t="s">
        <v>116</v>
      </c>
    </row>
    <row r="15" spans="1:39" ht="84.75" customHeight="1" x14ac:dyDescent="0.25">
      <c r="A15" s="60"/>
      <c r="B15" s="60"/>
      <c r="C15" s="60"/>
      <c r="D15" s="67"/>
      <c r="E15" s="67"/>
      <c r="F15" s="60"/>
      <c r="G15" s="60"/>
      <c r="H15" s="60"/>
      <c r="I15" s="60"/>
      <c r="J15" s="55"/>
      <c r="K15" s="57" t="s">
        <v>140</v>
      </c>
      <c r="L15" s="58"/>
      <c r="M15" s="58"/>
      <c r="N15" s="58"/>
      <c r="O15" s="59"/>
      <c r="P15" s="57" t="s">
        <v>117</v>
      </c>
      <c r="Q15" s="58"/>
      <c r="R15" s="58"/>
      <c r="S15" s="58"/>
      <c r="T15" s="59"/>
      <c r="U15" s="60" t="s">
        <v>159</v>
      </c>
      <c r="V15" s="60"/>
      <c r="W15" s="57" t="s">
        <v>154</v>
      </c>
      <c r="X15" s="59"/>
      <c r="Y15" s="60" t="s">
        <v>153</v>
      </c>
      <c r="Z15" s="60"/>
      <c r="AA15" s="52"/>
      <c r="AB15" s="53"/>
      <c r="AC15" s="61" t="s">
        <v>118</v>
      </c>
      <c r="AD15" s="61"/>
      <c r="AE15" s="61" t="s">
        <v>119</v>
      </c>
      <c r="AF15" s="61"/>
      <c r="AG15" s="61" t="s">
        <v>120</v>
      </c>
      <c r="AH15" s="61"/>
      <c r="AI15" s="61" t="s">
        <v>155</v>
      </c>
      <c r="AJ15" s="61"/>
      <c r="AK15" s="54" t="s">
        <v>141</v>
      </c>
      <c r="AL15" s="54" t="s">
        <v>121</v>
      </c>
      <c r="AM15" s="55"/>
    </row>
    <row r="16" spans="1:39" ht="78.75" customHeight="1" x14ac:dyDescent="0.25">
      <c r="A16" s="60"/>
      <c r="B16" s="60"/>
      <c r="C16" s="60"/>
      <c r="D16" s="67"/>
      <c r="E16" s="67"/>
      <c r="F16" s="17" t="s">
        <v>140</v>
      </c>
      <c r="G16" s="17" t="s">
        <v>83</v>
      </c>
      <c r="H16" s="17" t="s">
        <v>140</v>
      </c>
      <c r="I16" s="17" t="s">
        <v>83</v>
      </c>
      <c r="J16" s="56"/>
      <c r="K16" s="44" t="s">
        <v>122</v>
      </c>
      <c r="L16" s="44" t="s">
        <v>123</v>
      </c>
      <c r="M16" s="44" t="s">
        <v>124</v>
      </c>
      <c r="N16" s="24" t="s">
        <v>125</v>
      </c>
      <c r="O16" s="24" t="s">
        <v>126</v>
      </c>
      <c r="P16" s="44" t="s">
        <v>122</v>
      </c>
      <c r="Q16" s="44" t="s">
        <v>123</v>
      </c>
      <c r="R16" s="44" t="s">
        <v>124</v>
      </c>
      <c r="S16" s="24" t="s">
        <v>125</v>
      </c>
      <c r="T16" s="24" t="s">
        <v>126</v>
      </c>
      <c r="U16" s="44" t="s">
        <v>127</v>
      </c>
      <c r="V16" s="44" t="s">
        <v>128</v>
      </c>
      <c r="W16" s="44" t="s">
        <v>127</v>
      </c>
      <c r="X16" s="44" t="s">
        <v>128</v>
      </c>
      <c r="Y16" s="44" t="s">
        <v>127</v>
      </c>
      <c r="Z16" s="44" t="s">
        <v>128</v>
      </c>
      <c r="AA16" s="45" t="s">
        <v>140</v>
      </c>
      <c r="AB16" s="43" t="s">
        <v>143</v>
      </c>
      <c r="AC16" s="37" t="s">
        <v>140</v>
      </c>
      <c r="AD16" s="38" t="s">
        <v>129</v>
      </c>
      <c r="AE16" s="37" t="s">
        <v>140</v>
      </c>
      <c r="AF16" s="38" t="s">
        <v>129</v>
      </c>
      <c r="AG16" s="37" t="s">
        <v>140</v>
      </c>
      <c r="AH16" s="38" t="s">
        <v>129</v>
      </c>
      <c r="AI16" s="39" t="s">
        <v>156</v>
      </c>
      <c r="AJ16" s="40" t="s">
        <v>157</v>
      </c>
      <c r="AK16" s="56"/>
      <c r="AL16" s="56"/>
      <c r="AM16" s="56"/>
    </row>
    <row r="17" spans="1:39" ht="21" customHeight="1" x14ac:dyDescent="0.2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8">
        <v>9</v>
      </c>
      <c r="J17" s="8">
        <v>10</v>
      </c>
      <c r="K17" s="22">
        <v>11</v>
      </c>
      <c r="L17" s="22">
        <v>12</v>
      </c>
      <c r="M17" s="22">
        <v>13</v>
      </c>
      <c r="N17" s="22">
        <v>14</v>
      </c>
      <c r="O17" s="22">
        <v>15</v>
      </c>
      <c r="P17" s="22">
        <v>16</v>
      </c>
      <c r="Q17" s="22">
        <v>17</v>
      </c>
      <c r="R17" s="22">
        <v>18</v>
      </c>
      <c r="S17" s="22">
        <v>19</v>
      </c>
      <c r="T17" s="22">
        <v>20</v>
      </c>
      <c r="U17" s="22">
        <v>21</v>
      </c>
      <c r="V17" s="22">
        <v>22</v>
      </c>
      <c r="W17" s="22">
        <v>23</v>
      </c>
      <c r="X17" s="22">
        <v>24</v>
      </c>
      <c r="Y17" s="22">
        <v>25</v>
      </c>
      <c r="Z17" s="22">
        <v>26</v>
      </c>
      <c r="AA17" s="22">
        <v>27</v>
      </c>
      <c r="AB17" s="22">
        <v>28</v>
      </c>
      <c r="AC17" s="6" t="s">
        <v>130</v>
      </c>
      <c r="AD17" s="6" t="s">
        <v>131</v>
      </c>
      <c r="AE17" s="6" t="s">
        <v>132</v>
      </c>
      <c r="AF17" s="6" t="s">
        <v>133</v>
      </c>
      <c r="AG17" s="6" t="s">
        <v>134</v>
      </c>
      <c r="AH17" s="6" t="s">
        <v>135</v>
      </c>
      <c r="AI17" s="6" t="s">
        <v>136</v>
      </c>
      <c r="AJ17" s="6" t="s">
        <v>137</v>
      </c>
      <c r="AK17" s="40">
        <v>30</v>
      </c>
      <c r="AL17" s="40">
        <v>31</v>
      </c>
      <c r="AM17" s="8">
        <v>32</v>
      </c>
    </row>
    <row r="18" spans="1:39" s="20" customFormat="1" ht="34.5" customHeight="1" x14ac:dyDescent="0.25">
      <c r="A18" s="25" t="s">
        <v>2</v>
      </c>
      <c r="B18" s="26" t="s">
        <v>3</v>
      </c>
      <c r="C18" s="27" t="s">
        <v>4</v>
      </c>
      <c r="D18" s="28" t="s">
        <v>5</v>
      </c>
      <c r="E18" s="28" t="s">
        <v>5</v>
      </c>
      <c r="F18" s="28" t="s">
        <v>5</v>
      </c>
      <c r="G18" s="28" t="s">
        <v>5</v>
      </c>
      <c r="H18" s="46">
        <f>H24</f>
        <v>0</v>
      </c>
      <c r="I18" s="47">
        <f>I24</f>
        <v>0</v>
      </c>
      <c r="J18" s="46">
        <f t="shared" ref="J18:AL18" si="0">J20+J24</f>
        <v>0</v>
      </c>
      <c r="K18" s="46">
        <f t="shared" si="0"/>
        <v>22.739485222538079</v>
      </c>
      <c r="L18" s="46">
        <f t="shared" si="0"/>
        <v>0.43945109574486868</v>
      </c>
      <c r="M18" s="46">
        <f t="shared" si="0"/>
        <v>0</v>
      </c>
      <c r="N18" s="46">
        <f t="shared" si="0"/>
        <v>22.300034126793207</v>
      </c>
      <c r="O18" s="46">
        <f t="shared" si="0"/>
        <v>0</v>
      </c>
      <c r="P18" s="46">
        <f t="shared" si="0"/>
        <v>21.679169333333334</v>
      </c>
      <c r="Q18" s="46">
        <f t="shared" si="0"/>
        <v>0.413244</v>
      </c>
      <c r="R18" s="46">
        <f t="shared" si="0"/>
        <v>0.32916899999999999</v>
      </c>
      <c r="S18" s="46">
        <f t="shared" si="0"/>
        <v>20.900571333333335</v>
      </c>
      <c r="T18" s="46">
        <f t="shared" si="0"/>
        <v>3.6184999999999912E-2</v>
      </c>
      <c r="U18" s="47">
        <f t="shared" si="0"/>
        <v>0</v>
      </c>
      <c r="V18" s="47">
        <f t="shared" si="0"/>
        <v>0</v>
      </c>
      <c r="W18" s="46">
        <f t="shared" si="0"/>
        <v>0</v>
      </c>
      <c r="X18" s="46">
        <f t="shared" si="0"/>
        <v>22.739485222538079</v>
      </c>
      <c r="Y18" s="46">
        <f t="shared" si="0"/>
        <v>0</v>
      </c>
      <c r="Z18" s="46">
        <f t="shared" si="0"/>
        <v>21.679169333333334</v>
      </c>
      <c r="AA18" s="46">
        <f t="shared" si="0"/>
        <v>0</v>
      </c>
      <c r="AB18" s="46">
        <f t="shared" si="0"/>
        <v>0</v>
      </c>
      <c r="AC18" s="46">
        <f t="shared" si="0"/>
        <v>20.214451095744867</v>
      </c>
      <c r="AD18" s="46">
        <f t="shared" si="0"/>
        <v>18.190000000000001</v>
      </c>
      <c r="AE18" s="46">
        <f t="shared" si="0"/>
        <v>2.5250341267932104</v>
      </c>
      <c r="AF18" s="46">
        <f t="shared" si="0"/>
        <v>1.9259973333333333</v>
      </c>
      <c r="AG18" s="46">
        <f t="shared" si="0"/>
        <v>0</v>
      </c>
      <c r="AH18" s="46">
        <f t="shared" si="0"/>
        <v>1.563172</v>
      </c>
      <c r="AI18" s="46">
        <f t="shared" ref="AI18:AJ18" si="1">AI20+AI24</f>
        <v>0</v>
      </c>
      <c r="AJ18" s="46">
        <f t="shared" si="1"/>
        <v>0</v>
      </c>
      <c r="AK18" s="46">
        <f t="shared" si="0"/>
        <v>22.739485222538079</v>
      </c>
      <c r="AL18" s="46">
        <f t="shared" si="0"/>
        <v>21.679169333333334</v>
      </c>
      <c r="AM18" s="28" t="s">
        <v>5</v>
      </c>
    </row>
    <row r="19" spans="1:39" s="3" customFormat="1" ht="31.5" x14ac:dyDescent="0.2">
      <c r="A19" s="18" t="s">
        <v>6</v>
      </c>
      <c r="B19" s="5" t="s">
        <v>7</v>
      </c>
      <c r="C19" s="19" t="s">
        <v>4</v>
      </c>
      <c r="D19" s="4" t="s">
        <v>5</v>
      </c>
      <c r="E19" s="4" t="s">
        <v>5</v>
      </c>
      <c r="F19" s="4" t="s">
        <v>5</v>
      </c>
      <c r="G19" s="4" t="s">
        <v>5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" t="s">
        <v>5</v>
      </c>
    </row>
    <row r="20" spans="1:39" s="3" customFormat="1" ht="34.5" customHeight="1" x14ac:dyDescent="0.2">
      <c r="A20" s="25" t="s">
        <v>8</v>
      </c>
      <c r="B20" s="29" t="s">
        <v>9</v>
      </c>
      <c r="C20" s="27" t="s">
        <v>4</v>
      </c>
      <c r="D20" s="28" t="s">
        <v>5</v>
      </c>
      <c r="E20" s="28" t="s">
        <v>5</v>
      </c>
      <c r="F20" s="28" t="s">
        <v>5</v>
      </c>
      <c r="G20" s="28" t="s">
        <v>5</v>
      </c>
      <c r="H20" s="46">
        <f>H46</f>
        <v>0</v>
      </c>
      <c r="I20" s="47">
        <f t="shared" ref="I20:AL20" si="2">I46</f>
        <v>0</v>
      </c>
      <c r="J20" s="46">
        <f t="shared" si="2"/>
        <v>0</v>
      </c>
      <c r="K20" s="46">
        <f t="shared" si="2"/>
        <v>2.9644852225380789</v>
      </c>
      <c r="L20" s="46">
        <f t="shared" si="2"/>
        <v>0.43945109574486868</v>
      </c>
      <c r="M20" s="46">
        <f t="shared" si="2"/>
        <v>0</v>
      </c>
      <c r="N20" s="46">
        <f t="shared" si="2"/>
        <v>2.5250341267932104</v>
      </c>
      <c r="O20" s="46">
        <f t="shared" si="2"/>
        <v>0</v>
      </c>
      <c r="P20" s="46">
        <f t="shared" si="2"/>
        <v>1.976416</v>
      </c>
      <c r="Q20" s="46">
        <f t="shared" si="2"/>
        <v>0.413244</v>
      </c>
      <c r="R20" s="46">
        <f t="shared" si="2"/>
        <v>0.32916899999999999</v>
      </c>
      <c r="S20" s="46">
        <f t="shared" si="2"/>
        <v>1.197818</v>
      </c>
      <c r="T20" s="46">
        <f t="shared" si="2"/>
        <v>3.6184999999999912E-2</v>
      </c>
      <c r="U20" s="47">
        <f t="shared" si="2"/>
        <v>0</v>
      </c>
      <c r="V20" s="47">
        <f t="shared" si="2"/>
        <v>0</v>
      </c>
      <c r="W20" s="46">
        <f t="shared" si="2"/>
        <v>0</v>
      </c>
      <c r="X20" s="46">
        <f t="shared" si="2"/>
        <v>2.9644852225380789</v>
      </c>
      <c r="Y20" s="46">
        <f t="shared" si="2"/>
        <v>0</v>
      </c>
      <c r="Z20" s="46">
        <f t="shared" si="2"/>
        <v>1.976416</v>
      </c>
      <c r="AA20" s="46">
        <f t="shared" si="2"/>
        <v>0</v>
      </c>
      <c r="AB20" s="46">
        <f t="shared" si="2"/>
        <v>0</v>
      </c>
      <c r="AC20" s="46">
        <f t="shared" si="2"/>
        <v>0.43945109574486868</v>
      </c>
      <c r="AD20" s="46">
        <f t="shared" si="2"/>
        <v>0</v>
      </c>
      <c r="AE20" s="46">
        <f t="shared" si="2"/>
        <v>2.5250341267932104</v>
      </c>
      <c r="AF20" s="46">
        <f t="shared" si="2"/>
        <v>0.413244</v>
      </c>
      <c r="AG20" s="46">
        <f t="shared" si="2"/>
        <v>0</v>
      </c>
      <c r="AH20" s="46">
        <f t="shared" si="2"/>
        <v>1.563172</v>
      </c>
      <c r="AI20" s="46">
        <f t="shared" ref="AI20:AJ20" si="3">AI46</f>
        <v>0</v>
      </c>
      <c r="AJ20" s="46">
        <f t="shared" si="3"/>
        <v>0</v>
      </c>
      <c r="AK20" s="46">
        <f t="shared" si="2"/>
        <v>2.9644852225380789</v>
      </c>
      <c r="AL20" s="46">
        <f t="shared" si="2"/>
        <v>1.976416</v>
      </c>
      <c r="AM20" s="28" t="s">
        <v>5</v>
      </c>
    </row>
    <row r="21" spans="1:39" s="3" customFormat="1" ht="78.75" x14ac:dyDescent="0.25">
      <c r="A21" s="18" t="s">
        <v>10</v>
      </c>
      <c r="B21" s="21" t="s">
        <v>11</v>
      </c>
      <c r="C21" s="19" t="s">
        <v>4</v>
      </c>
      <c r="D21" s="4" t="s">
        <v>5</v>
      </c>
      <c r="E21" s="4" t="s">
        <v>5</v>
      </c>
      <c r="F21" s="4" t="s">
        <v>5</v>
      </c>
      <c r="G21" s="4" t="s">
        <v>5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" t="s">
        <v>5</v>
      </c>
    </row>
    <row r="22" spans="1:39" s="3" customFormat="1" ht="31.5" x14ac:dyDescent="0.2">
      <c r="A22" s="18" t="s">
        <v>12</v>
      </c>
      <c r="B22" s="5" t="s">
        <v>13</v>
      </c>
      <c r="C22" s="19" t="s">
        <v>4</v>
      </c>
      <c r="D22" s="4" t="s">
        <v>5</v>
      </c>
      <c r="E22" s="4" t="s">
        <v>5</v>
      </c>
      <c r="F22" s="4" t="s">
        <v>5</v>
      </c>
      <c r="G22" s="4" t="s">
        <v>5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" t="s">
        <v>5</v>
      </c>
    </row>
    <row r="23" spans="1:39" s="3" customFormat="1" ht="47.25" x14ac:dyDescent="0.2">
      <c r="A23" s="18" t="s">
        <v>14</v>
      </c>
      <c r="B23" s="5" t="s">
        <v>15</v>
      </c>
      <c r="C23" s="19" t="s">
        <v>4</v>
      </c>
      <c r="D23" s="4" t="s">
        <v>5</v>
      </c>
      <c r="E23" s="4" t="s">
        <v>5</v>
      </c>
      <c r="F23" s="4" t="s">
        <v>5</v>
      </c>
      <c r="G23" s="4" t="s">
        <v>5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" t="s">
        <v>5</v>
      </c>
    </row>
    <row r="24" spans="1:39" s="3" customFormat="1" ht="30" customHeight="1" x14ac:dyDescent="0.25">
      <c r="A24" s="25" t="s">
        <v>16</v>
      </c>
      <c r="B24" s="30" t="s">
        <v>17</v>
      </c>
      <c r="C24" s="27" t="s">
        <v>4</v>
      </c>
      <c r="D24" s="28" t="s">
        <v>5</v>
      </c>
      <c r="E24" s="28" t="s">
        <v>5</v>
      </c>
      <c r="F24" s="28" t="s">
        <v>5</v>
      </c>
      <c r="G24" s="28" t="s">
        <v>5</v>
      </c>
      <c r="H24" s="46">
        <f>H71</f>
        <v>0</v>
      </c>
      <c r="I24" s="47">
        <f t="shared" ref="I24:AL24" si="4">I71</f>
        <v>0</v>
      </c>
      <c r="J24" s="46">
        <f t="shared" si="4"/>
        <v>0</v>
      </c>
      <c r="K24" s="46">
        <f t="shared" si="4"/>
        <v>19.774999999999999</v>
      </c>
      <c r="L24" s="46">
        <f t="shared" si="4"/>
        <v>0</v>
      </c>
      <c r="M24" s="46">
        <f t="shared" si="4"/>
        <v>0</v>
      </c>
      <c r="N24" s="46">
        <f t="shared" si="4"/>
        <v>19.774999999999999</v>
      </c>
      <c r="O24" s="46">
        <f t="shared" si="4"/>
        <v>0</v>
      </c>
      <c r="P24" s="46">
        <f t="shared" si="4"/>
        <v>19.702753333333334</v>
      </c>
      <c r="Q24" s="46">
        <f t="shared" si="4"/>
        <v>0</v>
      </c>
      <c r="R24" s="46">
        <f t="shared" si="4"/>
        <v>0</v>
      </c>
      <c r="S24" s="46">
        <f t="shared" si="4"/>
        <v>19.702753333333334</v>
      </c>
      <c r="T24" s="46">
        <f t="shared" si="4"/>
        <v>0</v>
      </c>
      <c r="U24" s="47">
        <f t="shared" si="4"/>
        <v>0</v>
      </c>
      <c r="V24" s="47">
        <f t="shared" si="4"/>
        <v>0</v>
      </c>
      <c r="W24" s="46">
        <f t="shared" si="4"/>
        <v>0</v>
      </c>
      <c r="X24" s="46">
        <f t="shared" si="4"/>
        <v>19.774999999999999</v>
      </c>
      <c r="Y24" s="46">
        <f t="shared" si="4"/>
        <v>0</v>
      </c>
      <c r="Z24" s="46">
        <f t="shared" si="4"/>
        <v>19.702753333333334</v>
      </c>
      <c r="AA24" s="46">
        <f t="shared" si="4"/>
        <v>0</v>
      </c>
      <c r="AB24" s="46">
        <f t="shared" si="4"/>
        <v>0</v>
      </c>
      <c r="AC24" s="46">
        <f t="shared" si="4"/>
        <v>19.774999999999999</v>
      </c>
      <c r="AD24" s="46">
        <f t="shared" si="4"/>
        <v>18.190000000000001</v>
      </c>
      <c r="AE24" s="46">
        <f t="shared" si="4"/>
        <v>0</v>
      </c>
      <c r="AF24" s="46">
        <f t="shared" si="4"/>
        <v>1.5127533333333334</v>
      </c>
      <c r="AG24" s="46">
        <f t="shared" si="4"/>
        <v>0</v>
      </c>
      <c r="AH24" s="46">
        <f t="shared" si="4"/>
        <v>0</v>
      </c>
      <c r="AI24" s="46">
        <f t="shared" ref="AI24:AJ24" si="5">AI71</f>
        <v>0</v>
      </c>
      <c r="AJ24" s="46">
        <f t="shared" si="5"/>
        <v>0</v>
      </c>
      <c r="AK24" s="46">
        <f t="shared" si="4"/>
        <v>19.774999999999999</v>
      </c>
      <c r="AL24" s="46">
        <f t="shared" si="4"/>
        <v>19.702753333333334</v>
      </c>
      <c r="AM24" s="28" t="s">
        <v>5</v>
      </c>
    </row>
    <row r="25" spans="1:39" s="3" customFormat="1" ht="32.25" customHeight="1" x14ac:dyDescent="0.2">
      <c r="A25" s="25" t="s">
        <v>18</v>
      </c>
      <c r="B25" s="29" t="s">
        <v>19</v>
      </c>
      <c r="C25" s="27" t="s">
        <v>4</v>
      </c>
      <c r="D25" s="28" t="s">
        <v>5</v>
      </c>
      <c r="E25" s="28" t="s">
        <v>5</v>
      </c>
      <c r="F25" s="28" t="s">
        <v>5</v>
      </c>
      <c r="G25" s="28" t="s">
        <v>5</v>
      </c>
      <c r="H25" s="46">
        <f>H71</f>
        <v>0</v>
      </c>
      <c r="I25" s="47">
        <f>I71</f>
        <v>0</v>
      </c>
      <c r="J25" s="46">
        <f t="shared" ref="J25:AL25" si="6">J46+J71</f>
        <v>0</v>
      </c>
      <c r="K25" s="46">
        <f t="shared" si="6"/>
        <v>22.739485222538079</v>
      </c>
      <c r="L25" s="46">
        <f t="shared" si="6"/>
        <v>0.43945109574486868</v>
      </c>
      <c r="M25" s="46">
        <f t="shared" si="6"/>
        <v>0</v>
      </c>
      <c r="N25" s="46">
        <f t="shared" si="6"/>
        <v>22.300034126793207</v>
      </c>
      <c r="O25" s="46">
        <f t="shared" si="6"/>
        <v>0</v>
      </c>
      <c r="P25" s="46">
        <f t="shared" si="6"/>
        <v>21.679169333333334</v>
      </c>
      <c r="Q25" s="46">
        <f t="shared" si="6"/>
        <v>0.413244</v>
      </c>
      <c r="R25" s="46">
        <f t="shared" si="6"/>
        <v>0.32916899999999999</v>
      </c>
      <c r="S25" s="46">
        <f t="shared" si="6"/>
        <v>20.900571333333335</v>
      </c>
      <c r="T25" s="46">
        <f t="shared" si="6"/>
        <v>3.6184999999999912E-2</v>
      </c>
      <c r="U25" s="47">
        <f t="shared" si="6"/>
        <v>0</v>
      </c>
      <c r="V25" s="47">
        <f t="shared" si="6"/>
        <v>0</v>
      </c>
      <c r="W25" s="46">
        <f t="shared" si="6"/>
        <v>0</v>
      </c>
      <c r="X25" s="46">
        <f t="shared" si="6"/>
        <v>22.739485222538079</v>
      </c>
      <c r="Y25" s="46">
        <f t="shared" si="6"/>
        <v>0</v>
      </c>
      <c r="Z25" s="46">
        <f t="shared" si="6"/>
        <v>21.679169333333334</v>
      </c>
      <c r="AA25" s="46">
        <f t="shared" si="6"/>
        <v>0</v>
      </c>
      <c r="AB25" s="46">
        <f t="shared" si="6"/>
        <v>0</v>
      </c>
      <c r="AC25" s="46">
        <f t="shared" si="6"/>
        <v>20.214451095744867</v>
      </c>
      <c r="AD25" s="46">
        <f t="shared" si="6"/>
        <v>18.190000000000001</v>
      </c>
      <c r="AE25" s="46">
        <f t="shared" si="6"/>
        <v>2.5250341267932104</v>
      </c>
      <c r="AF25" s="46">
        <f t="shared" si="6"/>
        <v>1.9259973333333333</v>
      </c>
      <c r="AG25" s="46">
        <f t="shared" si="6"/>
        <v>0</v>
      </c>
      <c r="AH25" s="46">
        <f t="shared" si="6"/>
        <v>1.563172</v>
      </c>
      <c r="AI25" s="46">
        <f t="shared" ref="AI25:AJ25" si="7">AI46+AI71</f>
        <v>0</v>
      </c>
      <c r="AJ25" s="46">
        <f t="shared" si="7"/>
        <v>0</v>
      </c>
      <c r="AK25" s="46">
        <f t="shared" si="6"/>
        <v>22.739485222538079</v>
      </c>
      <c r="AL25" s="46">
        <f t="shared" si="6"/>
        <v>21.679169333333334</v>
      </c>
      <c r="AM25" s="28" t="s">
        <v>5</v>
      </c>
    </row>
    <row r="26" spans="1:39" s="3" customFormat="1" ht="31.5" x14ac:dyDescent="0.2">
      <c r="A26" s="18" t="s">
        <v>20</v>
      </c>
      <c r="B26" s="5" t="s">
        <v>21</v>
      </c>
      <c r="C26" s="19" t="s">
        <v>4</v>
      </c>
      <c r="D26" s="4" t="s">
        <v>5</v>
      </c>
      <c r="E26" s="4" t="s">
        <v>5</v>
      </c>
      <c r="F26" s="4" t="s">
        <v>5</v>
      </c>
      <c r="G26" s="4" t="s">
        <v>5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" t="s">
        <v>5</v>
      </c>
    </row>
    <row r="27" spans="1:39" s="3" customFormat="1" ht="47.25" x14ac:dyDescent="0.2">
      <c r="A27" s="18" t="s">
        <v>22</v>
      </c>
      <c r="B27" s="5" t="s">
        <v>23</v>
      </c>
      <c r="C27" s="19" t="s">
        <v>4</v>
      </c>
      <c r="D27" s="4" t="s">
        <v>5</v>
      </c>
      <c r="E27" s="4" t="s">
        <v>5</v>
      </c>
      <c r="F27" s="4" t="s">
        <v>5</v>
      </c>
      <c r="G27" s="4" t="s">
        <v>5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" t="s">
        <v>5</v>
      </c>
    </row>
    <row r="28" spans="1:39" s="3" customFormat="1" ht="92.25" customHeight="1" x14ac:dyDescent="0.2">
      <c r="A28" s="18" t="s">
        <v>24</v>
      </c>
      <c r="B28" s="5" t="s">
        <v>25</v>
      </c>
      <c r="C28" s="19" t="s">
        <v>4</v>
      </c>
      <c r="D28" s="4" t="s">
        <v>5</v>
      </c>
      <c r="E28" s="4" t="s">
        <v>5</v>
      </c>
      <c r="F28" s="4" t="s">
        <v>5</v>
      </c>
      <c r="G28" s="4" t="s">
        <v>5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" t="s">
        <v>5</v>
      </c>
    </row>
    <row r="29" spans="1:39" s="3" customFormat="1" ht="87" customHeight="1" x14ac:dyDescent="0.2">
      <c r="A29" s="18" t="s">
        <v>26</v>
      </c>
      <c r="B29" s="5" t="s">
        <v>27</v>
      </c>
      <c r="C29" s="19" t="s">
        <v>4</v>
      </c>
      <c r="D29" s="4" t="s">
        <v>5</v>
      </c>
      <c r="E29" s="4" t="s">
        <v>5</v>
      </c>
      <c r="F29" s="4" t="s">
        <v>5</v>
      </c>
      <c r="G29" s="4" t="s">
        <v>5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" t="s">
        <v>5</v>
      </c>
    </row>
    <row r="30" spans="1:39" s="3" customFormat="1" ht="54" customHeight="1" x14ac:dyDescent="0.2">
      <c r="A30" s="18" t="s">
        <v>28</v>
      </c>
      <c r="B30" s="5" t="s">
        <v>84</v>
      </c>
      <c r="C30" s="19" t="s">
        <v>4</v>
      </c>
      <c r="D30" s="4" t="s">
        <v>5</v>
      </c>
      <c r="E30" s="4" t="s">
        <v>5</v>
      </c>
      <c r="F30" s="4" t="s">
        <v>5</v>
      </c>
      <c r="G30" s="4" t="s">
        <v>5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" t="s">
        <v>5</v>
      </c>
    </row>
    <row r="31" spans="1:39" s="3" customFormat="1" ht="52.5" customHeight="1" x14ac:dyDescent="0.2">
      <c r="A31" s="18" t="s">
        <v>29</v>
      </c>
      <c r="B31" s="5" t="s">
        <v>30</v>
      </c>
      <c r="C31" s="19" t="s">
        <v>4</v>
      </c>
      <c r="D31" s="4" t="s">
        <v>5</v>
      </c>
      <c r="E31" s="4" t="s">
        <v>5</v>
      </c>
      <c r="F31" s="4" t="s">
        <v>5</v>
      </c>
      <c r="G31" s="4" t="s">
        <v>5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" t="s">
        <v>5</v>
      </c>
    </row>
    <row r="32" spans="1:39" s="3" customFormat="1" ht="84.75" customHeight="1" x14ac:dyDescent="0.2">
      <c r="A32" s="18" t="s">
        <v>31</v>
      </c>
      <c r="B32" s="5" t="s">
        <v>85</v>
      </c>
      <c r="C32" s="19" t="s">
        <v>4</v>
      </c>
      <c r="D32" s="4" t="s">
        <v>5</v>
      </c>
      <c r="E32" s="4" t="s">
        <v>5</v>
      </c>
      <c r="F32" s="4" t="s">
        <v>5</v>
      </c>
      <c r="G32" s="4" t="s">
        <v>5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" t="s">
        <v>5</v>
      </c>
    </row>
    <row r="33" spans="1:39" s="3" customFormat="1" ht="52.5" customHeight="1" x14ac:dyDescent="0.2">
      <c r="A33" s="18" t="s">
        <v>32</v>
      </c>
      <c r="B33" s="5" t="s">
        <v>86</v>
      </c>
      <c r="C33" s="19" t="s">
        <v>4</v>
      </c>
      <c r="D33" s="4" t="s">
        <v>5</v>
      </c>
      <c r="E33" s="4" t="s">
        <v>5</v>
      </c>
      <c r="F33" s="4" t="s">
        <v>5</v>
      </c>
      <c r="G33" s="4" t="s">
        <v>5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" t="s">
        <v>5</v>
      </c>
    </row>
    <row r="34" spans="1:39" s="3" customFormat="1" ht="69.75" customHeight="1" x14ac:dyDescent="0.2">
      <c r="A34" s="18" t="s">
        <v>33</v>
      </c>
      <c r="B34" s="5" t="s">
        <v>34</v>
      </c>
      <c r="C34" s="19" t="s">
        <v>4</v>
      </c>
      <c r="D34" s="4" t="s">
        <v>5</v>
      </c>
      <c r="E34" s="4" t="s">
        <v>5</v>
      </c>
      <c r="F34" s="4" t="s">
        <v>5</v>
      </c>
      <c r="G34" s="4" t="s">
        <v>5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" t="s">
        <v>5</v>
      </c>
    </row>
    <row r="35" spans="1:39" s="3" customFormat="1" ht="51" customHeight="1" x14ac:dyDescent="0.2">
      <c r="A35" s="18" t="s">
        <v>35</v>
      </c>
      <c r="B35" s="5" t="s">
        <v>36</v>
      </c>
      <c r="C35" s="19" t="s">
        <v>4</v>
      </c>
      <c r="D35" s="4" t="s">
        <v>5</v>
      </c>
      <c r="E35" s="4" t="s">
        <v>5</v>
      </c>
      <c r="F35" s="4" t="s">
        <v>5</v>
      </c>
      <c r="G35" s="4" t="s">
        <v>5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" t="s">
        <v>5</v>
      </c>
    </row>
    <row r="36" spans="1:39" s="3" customFormat="1" ht="147" customHeight="1" x14ac:dyDescent="0.2">
      <c r="A36" s="18" t="s">
        <v>35</v>
      </c>
      <c r="B36" s="5" t="s">
        <v>87</v>
      </c>
      <c r="C36" s="19" t="s">
        <v>4</v>
      </c>
      <c r="D36" s="4" t="s">
        <v>5</v>
      </c>
      <c r="E36" s="4" t="s">
        <v>5</v>
      </c>
      <c r="F36" s="4" t="s">
        <v>5</v>
      </c>
      <c r="G36" s="4" t="s">
        <v>5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" t="s">
        <v>5</v>
      </c>
    </row>
    <row r="37" spans="1:39" s="3" customFormat="1" ht="120" customHeight="1" x14ac:dyDescent="0.2">
      <c r="A37" s="18" t="s">
        <v>35</v>
      </c>
      <c r="B37" s="5" t="s">
        <v>88</v>
      </c>
      <c r="C37" s="19" t="s">
        <v>4</v>
      </c>
      <c r="D37" s="4" t="s">
        <v>5</v>
      </c>
      <c r="E37" s="4" t="s">
        <v>5</v>
      </c>
      <c r="F37" s="4" t="s">
        <v>5</v>
      </c>
      <c r="G37" s="4" t="s">
        <v>5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" t="s">
        <v>5</v>
      </c>
    </row>
    <row r="38" spans="1:39" s="3" customFormat="1" ht="134.25" customHeight="1" x14ac:dyDescent="0.2">
      <c r="A38" s="18" t="s">
        <v>35</v>
      </c>
      <c r="B38" s="5" t="s">
        <v>89</v>
      </c>
      <c r="C38" s="19" t="s">
        <v>4</v>
      </c>
      <c r="D38" s="4" t="s">
        <v>5</v>
      </c>
      <c r="E38" s="4" t="s">
        <v>5</v>
      </c>
      <c r="F38" s="4" t="s">
        <v>5</v>
      </c>
      <c r="G38" s="4" t="s">
        <v>5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" t="s">
        <v>5</v>
      </c>
    </row>
    <row r="39" spans="1:39" s="3" customFormat="1" ht="47.25" x14ac:dyDescent="0.2">
      <c r="A39" s="18" t="s">
        <v>37</v>
      </c>
      <c r="B39" s="5" t="s">
        <v>36</v>
      </c>
      <c r="C39" s="19" t="s">
        <v>4</v>
      </c>
      <c r="D39" s="4" t="s">
        <v>5</v>
      </c>
      <c r="E39" s="4" t="s">
        <v>5</v>
      </c>
      <c r="F39" s="4" t="s">
        <v>5</v>
      </c>
      <c r="G39" s="4" t="s">
        <v>5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" t="s">
        <v>5</v>
      </c>
    </row>
    <row r="40" spans="1:39" s="3" customFormat="1" ht="150" customHeight="1" x14ac:dyDescent="0.2">
      <c r="A40" s="18" t="s">
        <v>37</v>
      </c>
      <c r="B40" s="5" t="s">
        <v>87</v>
      </c>
      <c r="C40" s="19" t="s">
        <v>4</v>
      </c>
      <c r="D40" s="4" t="s">
        <v>5</v>
      </c>
      <c r="E40" s="4" t="s">
        <v>5</v>
      </c>
      <c r="F40" s="4" t="s">
        <v>5</v>
      </c>
      <c r="G40" s="4" t="s">
        <v>5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" t="s">
        <v>5</v>
      </c>
    </row>
    <row r="41" spans="1:39" s="3" customFormat="1" ht="120" customHeight="1" x14ac:dyDescent="0.2">
      <c r="A41" s="18" t="s">
        <v>37</v>
      </c>
      <c r="B41" s="5" t="s">
        <v>88</v>
      </c>
      <c r="C41" s="19" t="s">
        <v>4</v>
      </c>
      <c r="D41" s="4" t="s">
        <v>5</v>
      </c>
      <c r="E41" s="4" t="s">
        <v>5</v>
      </c>
      <c r="F41" s="4" t="s">
        <v>5</v>
      </c>
      <c r="G41" s="4" t="s">
        <v>5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" t="s">
        <v>5</v>
      </c>
    </row>
    <row r="42" spans="1:39" s="3" customFormat="1" ht="118.5" customHeight="1" x14ac:dyDescent="0.2">
      <c r="A42" s="18" t="s">
        <v>37</v>
      </c>
      <c r="B42" s="5" t="s">
        <v>89</v>
      </c>
      <c r="C42" s="19" t="s">
        <v>4</v>
      </c>
      <c r="D42" s="4" t="s">
        <v>5</v>
      </c>
      <c r="E42" s="4" t="s">
        <v>5</v>
      </c>
      <c r="F42" s="4" t="s">
        <v>5</v>
      </c>
      <c r="G42" s="4" t="s">
        <v>5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" t="s">
        <v>5</v>
      </c>
    </row>
    <row r="43" spans="1:39" s="3" customFormat="1" ht="120" customHeight="1" x14ac:dyDescent="0.2">
      <c r="A43" s="18" t="s">
        <v>38</v>
      </c>
      <c r="B43" s="5" t="s">
        <v>39</v>
      </c>
      <c r="C43" s="19" t="s">
        <v>4</v>
      </c>
      <c r="D43" s="4" t="s">
        <v>5</v>
      </c>
      <c r="E43" s="4" t="s">
        <v>5</v>
      </c>
      <c r="F43" s="4" t="s">
        <v>5</v>
      </c>
      <c r="G43" s="4" t="s">
        <v>5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" t="s">
        <v>5</v>
      </c>
    </row>
    <row r="44" spans="1:39" s="3" customFormat="1" ht="103.5" customHeight="1" x14ac:dyDescent="0.2">
      <c r="A44" s="18" t="s">
        <v>40</v>
      </c>
      <c r="B44" s="5" t="s">
        <v>90</v>
      </c>
      <c r="C44" s="19" t="s">
        <v>4</v>
      </c>
      <c r="D44" s="4" t="s">
        <v>5</v>
      </c>
      <c r="E44" s="4" t="s">
        <v>5</v>
      </c>
      <c r="F44" s="4" t="s">
        <v>5</v>
      </c>
      <c r="G44" s="4" t="s">
        <v>5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" t="s">
        <v>5</v>
      </c>
    </row>
    <row r="45" spans="1:39" s="3" customFormat="1" ht="105.75" customHeight="1" x14ac:dyDescent="0.2">
      <c r="A45" s="18" t="s">
        <v>41</v>
      </c>
      <c r="B45" s="5" t="s">
        <v>91</v>
      </c>
      <c r="C45" s="19" t="s">
        <v>4</v>
      </c>
      <c r="D45" s="4" t="s">
        <v>5</v>
      </c>
      <c r="E45" s="4" t="s">
        <v>5</v>
      </c>
      <c r="F45" s="4" t="s">
        <v>5</v>
      </c>
      <c r="G45" s="4" t="s">
        <v>5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" t="s">
        <v>5</v>
      </c>
    </row>
    <row r="46" spans="1:39" s="3" customFormat="1" ht="42" customHeight="1" x14ac:dyDescent="0.2">
      <c r="A46" s="29" t="s">
        <v>42</v>
      </c>
      <c r="B46" s="29" t="s">
        <v>43</v>
      </c>
      <c r="C46" s="28" t="s">
        <v>4</v>
      </c>
      <c r="D46" s="29" t="s">
        <v>5</v>
      </c>
      <c r="E46" s="28" t="s">
        <v>5</v>
      </c>
      <c r="F46" s="28" t="s">
        <v>5</v>
      </c>
      <c r="G46" s="28" t="s">
        <v>5</v>
      </c>
      <c r="H46" s="46">
        <f>H55</f>
        <v>0</v>
      </c>
      <c r="I46" s="47">
        <f t="shared" ref="I46:AL46" si="8">I55</f>
        <v>0</v>
      </c>
      <c r="J46" s="46">
        <f t="shared" si="8"/>
        <v>0</v>
      </c>
      <c r="K46" s="46">
        <f t="shared" si="8"/>
        <v>2.9644852225380789</v>
      </c>
      <c r="L46" s="46">
        <f t="shared" si="8"/>
        <v>0.43945109574486868</v>
      </c>
      <c r="M46" s="46">
        <f t="shared" si="8"/>
        <v>0</v>
      </c>
      <c r="N46" s="46">
        <f t="shared" si="8"/>
        <v>2.5250341267932104</v>
      </c>
      <c r="O46" s="46">
        <f t="shared" si="8"/>
        <v>0</v>
      </c>
      <c r="P46" s="46">
        <f t="shared" si="8"/>
        <v>1.976416</v>
      </c>
      <c r="Q46" s="46">
        <f t="shared" si="8"/>
        <v>0.413244</v>
      </c>
      <c r="R46" s="46">
        <f t="shared" si="8"/>
        <v>0.32916899999999999</v>
      </c>
      <c r="S46" s="46">
        <f t="shared" si="8"/>
        <v>1.197818</v>
      </c>
      <c r="T46" s="46">
        <f t="shared" si="8"/>
        <v>3.6184999999999912E-2</v>
      </c>
      <c r="U46" s="47">
        <f t="shared" si="8"/>
        <v>0</v>
      </c>
      <c r="V46" s="47">
        <f t="shared" si="8"/>
        <v>0</v>
      </c>
      <c r="W46" s="46">
        <f t="shared" si="8"/>
        <v>0</v>
      </c>
      <c r="X46" s="46">
        <f t="shared" si="8"/>
        <v>2.9644852225380789</v>
      </c>
      <c r="Y46" s="46">
        <f t="shared" si="8"/>
        <v>0</v>
      </c>
      <c r="Z46" s="46">
        <f t="shared" si="8"/>
        <v>1.976416</v>
      </c>
      <c r="AA46" s="46">
        <f t="shared" si="8"/>
        <v>0</v>
      </c>
      <c r="AB46" s="46">
        <f t="shared" si="8"/>
        <v>0</v>
      </c>
      <c r="AC46" s="46">
        <f t="shared" si="8"/>
        <v>0.43945109574486868</v>
      </c>
      <c r="AD46" s="46">
        <f t="shared" si="8"/>
        <v>0</v>
      </c>
      <c r="AE46" s="46">
        <f t="shared" si="8"/>
        <v>2.5250341267932104</v>
      </c>
      <c r="AF46" s="46">
        <f t="shared" si="8"/>
        <v>0.413244</v>
      </c>
      <c r="AG46" s="46">
        <f t="shared" si="8"/>
        <v>0</v>
      </c>
      <c r="AH46" s="46">
        <f t="shared" si="8"/>
        <v>1.563172</v>
      </c>
      <c r="AI46" s="46">
        <f t="shared" ref="AI46:AJ46" si="9">AI55</f>
        <v>0</v>
      </c>
      <c r="AJ46" s="46">
        <f t="shared" si="9"/>
        <v>0</v>
      </c>
      <c r="AK46" s="46">
        <f t="shared" si="8"/>
        <v>2.9644852225380789</v>
      </c>
      <c r="AL46" s="46">
        <f t="shared" si="8"/>
        <v>1.976416</v>
      </c>
      <c r="AM46" s="28" t="s">
        <v>5</v>
      </c>
    </row>
    <row r="47" spans="1:39" s="3" customFormat="1" ht="84" customHeight="1" x14ac:dyDescent="0.2">
      <c r="A47" s="18" t="s">
        <v>44</v>
      </c>
      <c r="B47" s="5" t="s">
        <v>45</v>
      </c>
      <c r="C47" s="19" t="s">
        <v>4</v>
      </c>
      <c r="D47" s="4" t="s">
        <v>5</v>
      </c>
      <c r="E47" s="4" t="s">
        <v>5</v>
      </c>
      <c r="F47" s="4" t="s">
        <v>5</v>
      </c>
      <c r="G47" s="4" t="s">
        <v>5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" t="s">
        <v>5</v>
      </c>
    </row>
    <row r="48" spans="1:39" s="3" customFormat="1" ht="52.5" customHeight="1" x14ac:dyDescent="0.2">
      <c r="A48" s="18" t="s">
        <v>46</v>
      </c>
      <c r="B48" s="5" t="s">
        <v>47</v>
      </c>
      <c r="C48" s="19" t="s">
        <v>4</v>
      </c>
      <c r="D48" s="4" t="s">
        <v>5</v>
      </c>
      <c r="E48" s="4" t="s">
        <v>5</v>
      </c>
      <c r="F48" s="4" t="s">
        <v>5</v>
      </c>
      <c r="G48" s="4" t="s">
        <v>5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" t="s">
        <v>5</v>
      </c>
    </row>
    <row r="49" spans="1:39" s="3" customFormat="1" ht="99" customHeight="1" x14ac:dyDescent="0.2">
      <c r="A49" s="18" t="s">
        <v>48</v>
      </c>
      <c r="B49" s="5" t="s">
        <v>49</v>
      </c>
      <c r="C49" s="19" t="s">
        <v>4</v>
      </c>
      <c r="D49" s="4" t="s">
        <v>5</v>
      </c>
      <c r="E49" s="4" t="s">
        <v>5</v>
      </c>
      <c r="F49" s="4" t="s">
        <v>5</v>
      </c>
      <c r="G49" s="4" t="s">
        <v>5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" t="s">
        <v>5</v>
      </c>
    </row>
    <row r="50" spans="1:39" s="3" customFormat="1" ht="102" customHeight="1" x14ac:dyDescent="0.2">
      <c r="A50" s="18" t="s">
        <v>50</v>
      </c>
      <c r="B50" s="5" t="s">
        <v>51</v>
      </c>
      <c r="C50" s="19" t="s">
        <v>4</v>
      </c>
      <c r="D50" s="4" t="s">
        <v>5</v>
      </c>
      <c r="E50" s="4" t="s">
        <v>5</v>
      </c>
      <c r="F50" s="4" t="s">
        <v>5</v>
      </c>
      <c r="G50" s="4" t="s">
        <v>5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" t="s">
        <v>5</v>
      </c>
    </row>
    <row r="51" spans="1:39" s="3" customFormat="1" ht="90" customHeight="1" x14ac:dyDescent="0.2">
      <c r="A51" s="18" t="s">
        <v>52</v>
      </c>
      <c r="B51" s="5" t="s">
        <v>53</v>
      </c>
      <c r="C51" s="19" t="s">
        <v>4</v>
      </c>
      <c r="D51" s="4" t="s">
        <v>5</v>
      </c>
      <c r="E51" s="4" t="s">
        <v>5</v>
      </c>
      <c r="F51" s="4" t="s">
        <v>5</v>
      </c>
      <c r="G51" s="4" t="s">
        <v>5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" t="s">
        <v>5</v>
      </c>
    </row>
    <row r="52" spans="1:39" s="3" customFormat="1" ht="90" customHeight="1" x14ac:dyDescent="0.2">
      <c r="A52" s="18" t="s">
        <v>54</v>
      </c>
      <c r="B52" s="5" t="s">
        <v>92</v>
      </c>
      <c r="C52" s="19" t="s">
        <v>4</v>
      </c>
      <c r="D52" s="4" t="s">
        <v>5</v>
      </c>
      <c r="E52" s="4" t="s">
        <v>5</v>
      </c>
      <c r="F52" s="4" t="s">
        <v>5</v>
      </c>
      <c r="G52" s="4" t="s">
        <v>5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" t="s">
        <v>5</v>
      </c>
    </row>
    <row r="53" spans="1:39" s="3" customFormat="1" ht="42" customHeight="1" x14ac:dyDescent="0.2">
      <c r="A53" s="25" t="s">
        <v>55</v>
      </c>
      <c r="B53" s="29" t="s">
        <v>56</v>
      </c>
      <c r="C53" s="27" t="s">
        <v>4</v>
      </c>
      <c r="D53" s="28" t="s">
        <v>5</v>
      </c>
      <c r="E53" s="28" t="s">
        <v>5</v>
      </c>
      <c r="F53" s="28" t="s">
        <v>5</v>
      </c>
      <c r="G53" s="28" t="s">
        <v>5</v>
      </c>
      <c r="H53" s="46">
        <f>H55</f>
        <v>0</v>
      </c>
      <c r="I53" s="47">
        <f t="shared" ref="I53:AL53" si="10">I55</f>
        <v>0</v>
      </c>
      <c r="J53" s="46">
        <f t="shared" si="10"/>
        <v>0</v>
      </c>
      <c r="K53" s="46">
        <f t="shared" si="10"/>
        <v>2.9644852225380789</v>
      </c>
      <c r="L53" s="46">
        <f t="shared" si="10"/>
        <v>0.43945109574486868</v>
      </c>
      <c r="M53" s="46">
        <f t="shared" si="10"/>
        <v>0</v>
      </c>
      <c r="N53" s="46">
        <f t="shared" si="10"/>
        <v>2.5250341267932104</v>
      </c>
      <c r="O53" s="46">
        <f t="shared" si="10"/>
        <v>0</v>
      </c>
      <c r="P53" s="46">
        <f t="shared" si="10"/>
        <v>1.976416</v>
      </c>
      <c r="Q53" s="46">
        <f t="shared" si="10"/>
        <v>0.413244</v>
      </c>
      <c r="R53" s="46">
        <f t="shared" si="10"/>
        <v>0.32916899999999999</v>
      </c>
      <c r="S53" s="46">
        <f t="shared" si="10"/>
        <v>1.197818</v>
      </c>
      <c r="T53" s="46">
        <f t="shared" si="10"/>
        <v>3.6184999999999912E-2</v>
      </c>
      <c r="U53" s="47">
        <f t="shared" si="10"/>
        <v>0</v>
      </c>
      <c r="V53" s="47">
        <f t="shared" si="10"/>
        <v>0</v>
      </c>
      <c r="W53" s="46">
        <f t="shared" si="10"/>
        <v>0</v>
      </c>
      <c r="X53" s="46">
        <f t="shared" si="10"/>
        <v>2.9644852225380789</v>
      </c>
      <c r="Y53" s="46">
        <f t="shared" si="10"/>
        <v>0</v>
      </c>
      <c r="Z53" s="46">
        <f t="shared" si="10"/>
        <v>1.976416</v>
      </c>
      <c r="AA53" s="46">
        <f t="shared" si="10"/>
        <v>0</v>
      </c>
      <c r="AB53" s="46">
        <f t="shared" si="10"/>
        <v>0</v>
      </c>
      <c r="AC53" s="46">
        <f t="shared" si="10"/>
        <v>0.43945109574486868</v>
      </c>
      <c r="AD53" s="46">
        <f t="shared" si="10"/>
        <v>0</v>
      </c>
      <c r="AE53" s="46">
        <f t="shared" si="10"/>
        <v>2.5250341267932104</v>
      </c>
      <c r="AF53" s="46">
        <f t="shared" si="10"/>
        <v>0.413244</v>
      </c>
      <c r="AG53" s="46">
        <f t="shared" si="10"/>
        <v>0</v>
      </c>
      <c r="AH53" s="46">
        <f t="shared" si="10"/>
        <v>1.563172</v>
      </c>
      <c r="AI53" s="46">
        <f t="shared" ref="AI53:AJ53" si="11">AI55</f>
        <v>0</v>
      </c>
      <c r="AJ53" s="46">
        <f t="shared" si="11"/>
        <v>0</v>
      </c>
      <c r="AK53" s="46">
        <f t="shared" si="10"/>
        <v>2.9644852225380789</v>
      </c>
      <c r="AL53" s="46">
        <f t="shared" si="10"/>
        <v>1.976416</v>
      </c>
      <c r="AM53" s="28" t="s">
        <v>5</v>
      </c>
    </row>
    <row r="54" spans="1:39" s="3" customFormat="1" ht="42" customHeight="1" x14ac:dyDescent="0.2">
      <c r="A54" s="25" t="s">
        <v>57</v>
      </c>
      <c r="B54" s="29" t="s">
        <v>93</v>
      </c>
      <c r="C54" s="27" t="s">
        <v>4</v>
      </c>
      <c r="D54" s="28" t="s">
        <v>5</v>
      </c>
      <c r="E54" s="28" t="s">
        <v>5</v>
      </c>
      <c r="F54" s="28" t="s">
        <v>5</v>
      </c>
      <c r="G54" s="28" t="s">
        <v>5</v>
      </c>
      <c r="H54" s="46">
        <f>H55</f>
        <v>0</v>
      </c>
      <c r="I54" s="47">
        <f t="shared" ref="I54:AL54" si="12">I55</f>
        <v>0</v>
      </c>
      <c r="J54" s="46">
        <f t="shared" si="12"/>
        <v>0</v>
      </c>
      <c r="K54" s="46">
        <f t="shared" si="12"/>
        <v>2.9644852225380789</v>
      </c>
      <c r="L54" s="46">
        <f t="shared" si="12"/>
        <v>0.43945109574486868</v>
      </c>
      <c r="M54" s="46">
        <f t="shared" si="12"/>
        <v>0</v>
      </c>
      <c r="N54" s="46">
        <f t="shared" si="12"/>
        <v>2.5250341267932104</v>
      </c>
      <c r="O54" s="46">
        <f t="shared" si="12"/>
        <v>0</v>
      </c>
      <c r="P54" s="46">
        <f t="shared" si="12"/>
        <v>1.976416</v>
      </c>
      <c r="Q54" s="46">
        <f t="shared" si="12"/>
        <v>0.413244</v>
      </c>
      <c r="R54" s="46">
        <f t="shared" si="12"/>
        <v>0.32916899999999999</v>
      </c>
      <c r="S54" s="46">
        <f t="shared" si="12"/>
        <v>1.197818</v>
      </c>
      <c r="T54" s="46">
        <f t="shared" si="12"/>
        <v>3.6184999999999912E-2</v>
      </c>
      <c r="U54" s="47">
        <f t="shared" si="12"/>
        <v>0</v>
      </c>
      <c r="V54" s="47">
        <f t="shared" si="12"/>
        <v>0</v>
      </c>
      <c r="W54" s="46">
        <f t="shared" si="12"/>
        <v>0</v>
      </c>
      <c r="X54" s="46">
        <f t="shared" si="12"/>
        <v>2.9644852225380789</v>
      </c>
      <c r="Y54" s="46">
        <v>0</v>
      </c>
      <c r="Z54" s="46">
        <f t="shared" si="12"/>
        <v>1.976416</v>
      </c>
      <c r="AA54" s="46">
        <f t="shared" si="12"/>
        <v>0</v>
      </c>
      <c r="AB54" s="46">
        <f t="shared" si="12"/>
        <v>0</v>
      </c>
      <c r="AC54" s="46">
        <f t="shared" si="12"/>
        <v>0.43945109574486868</v>
      </c>
      <c r="AD54" s="46">
        <f t="shared" si="12"/>
        <v>0</v>
      </c>
      <c r="AE54" s="46">
        <f t="shared" si="12"/>
        <v>2.5250341267932104</v>
      </c>
      <c r="AF54" s="46">
        <f t="shared" si="12"/>
        <v>0.413244</v>
      </c>
      <c r="AG54" s="46">
        <f t="shared" si="12"/>
        <v>0</v>
      </c>
      <c r="AH54" s="46">
        <f t="shared" si="12"/>
        <v>1.563172</v>
      </c>
      <c r="AI54" s="46">
        <f t="shared" si="12"/>
        <v>0</v>
      </c>
      <c r="AJ54" s="46">
        <f t="shared" si="12"/>
        <v>0</v>
      </c>
      <c r="AK54" s="46">
        <f t="shared" si="12"/>
        <v>2.9644852225380789</v>
      </c>
      <c r="AL54" s="46">
        <f t="shared" si="12"/>
        <v>1.976416</v>
      </c>
      <c r="AM54" s="28" t="s">
        <v>5</v>
      </c>
    </row>
    <row r="55" spans="1:39" s="3" customFormat="1" ht="59.25" customHeight="1" x14ac:dyDescent="0.2">
      <c r="A55" s="25" t="s">
        <v>57</v>
      </c>
      <c r="B55" s="29" t="s">
        <v>58</v>
      </c>
      <c r="C55" s="31" t="s">
        <v>105</v>
      </c>
      <c r="D55" s="28" t="s">
        <v>107</v>
      </c>
      <c r="E55" s="32">
        <v>2024</v>
      </c>
      <c r="F55" s="32">
        <v>2025</v>
      </c>
      <c r="G55" s="32">
        <v>2026</v>
      </c>
      <c r="H55" s="46">
        <v>0</v>
      </c>
      <c r="I55" s="47">
        <v>0</v>
      </c>
      <c r="J55" s="47">
        <v>0</v>
      </c>
      <c r="K55" s="47">
        <f>SUM(L55:O55)</f>
        <v>2.9644852225380789</v>
      </c>
      <c r="L55" s="47">
        <v>0.43945109574486868</v>
      </c>
      <c r="M55" s="47">
        <v>0</v>
      </c>
      <c r="N55" s="47">
        <v>2.5250341267932104</v>
      </c>
      <c r="O55" s="47">
        <v>0</v>
      </c>
      <c r="P55" s="42">
        <f>Q55+R55+S55+T55</f>
        <v>1.976416</v>
      </c>
      <c r="Q55" s="42">
        <f>ROUND('[1]АСКУЭ '!$I$32/1000000,6)</f>
        <v>0.413244</v>
      </c>
      <c r="R55" s="42">
        <f>ROUND(('[2]ССР 4 кв 2021'!$D$45+'[2]ССР 4 кв 2021'!$E$45)/1000,6)</f>
        <v>0.32916899999999999</v>
      </c>
      <c r="S55" s="42">
        <f>ROUND(('[2]ССР 4 кв 2021'!$F$45)/1000,6)</f>
        <v>1.197818</v>
      </c>
      <c r="T55" s="42">
        <f>[3]v06_2024!$T$35-S55-R55-Q55</f>
        <v>3.6184999999999912E-2</v>
      </c>
      <c r="U55" s="42">
        <v>0</v>
      </c>
      <c r="V55" s="42">
        <v>0</v>
      </c>
      <c r="W55" s="42">
        <v>0</v>
      </c>
      <c r="X55" s="42">
        <f>K55</f>
        <v>2.9644852225380789</v>
      </c>
      <c r="Y55" s="42">
        <v>0</v>
      </c>
      <c r="Z55" s="42">
        <f>P55</f>
        <v>1.976416</v>
      </c>
      <c r="AA55" s="42">
        <v>0</v>
      </c>
      <c r="AB55" s="42">
        <f>AA55</f>
        <v>0</v>
      </c>
      <c r="AC55" s="42">
        <f>L55</f>
        <v>0.43945109574486868</v>
      </c>
      <c r="AD55" s="42">
        <v>0</v>
      </c>
      <c r="AE55" s="42">
        <f>N55</f>
        <v>2.5250341267932104</v>
      </c>
      <c r="AF55" s="42">
        <f>[3]v06_2024!$N$35</f>
        <v>0.413244</v>
      </c>
      <c r="AG55" s="42">
        <v>0</v>
      </c>
      <c r="AH55" s="42">
        <f>[3]v06_2024!$Q$35</f>
        <v>1.563172</v>
      </c>
      <c r="AI55" s="42">
        <v>0</v>
      </c>
      <c r="AJ55" s="42">
        <v>0</v>
      </c>
      <c r="AK55" s="42">
        <f>AA55+AC55+AE55+AG55</f>
        <v>2.9644852225380789</v>
      </c>
      <c r="AL55" s="42">
        <f>AB55+AD55+AF55+AH55</f>
        <v>1.976416</v>
      </c>
      <c r="AM55" s="33" t="s">
        <v>145</v>
      </c>
    </row>
    <row r="56" spans="1:39" s="3" customFormat="1" ht="71.25" customHeight="1" x14ac:dyDescent="0.2">
      <c r="A56" s="18" t="s">
        <v>59</v>
      </c>
      <c r="B56" s="5" t="s">
        <v>94</v>
      </c>
      <c r="C56" s="19" t="s">
        <v>4</v>
      </c>
      <c r="D56" s="4" t="s">
        <v>5</v>
      </c>
      <c r="E56" s="4" t="s">
        <v>5</v>
      </c>
      <c r="F56" s="4" t="s">
        <v>5</v>
      </c>
      <c r="G56" s="4" t="s">
        <v>5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" t="s">
        <v>5</v>
      </c>
    </row>
    <row r="57" spans="1:39" s="3" customFormat="1" ht="85.5" customHeight="1" x14ac:dyDescent="0.2">
      <c r="A57" s="18" t="s">
        <v>60</v>
      </c>
      <c r="B57" s="5" t="s">
        <v>95</v>
      </c>
      <c r="C57" s="19" t="s">
        <v>4</v>
      </c>
      <c r="D57" s="4" t="s">
        <v>5</v>
      </c>
      <c r="E57" s="4" t="s">
        <v>5</v>
      </c>
      <c r="F57" s="4" t="s">
        <v>5</v>
      </c>
      <c r="G57" s="4" t="s">
        <v>5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" t="s">
        <v>5</v>
      </c>
    </row>
    <row r="58" spans="1:39" s="3" customFormat="1" ht="87" customHeight="1" x14ac:dyDescent="0.2">
      <c r="A58" s="18" t="s">
        <v>61</v>
      </c>
      <c r="B58" s="5" t="s">
        <v>96</v>
      </c>
      <c r="C58" s="19" t="s">
        <v>4</v>
      </c>
      <c r="D58" s="4" t="s">
        <v>5</v>
      </c>
      <c r="E58" s="4" t="s">
        <v>5</v>
      </c>
      <c r="F58" s="4" t="s">
        <v>5</v>
      </c>
      <c r="G58" s="4" t="s">
        <v>5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" t="s">
        <v>5</v>
      </c>
    </row>
    <row r="59" spans="1:39" s="3" customFormat="1" ht="69" customHeight="1" x14ac:dyDescent="0.2">
      <c r="A59" s="18" t="s">
        <v>62</v>
      </c>
      <c r="B59" s="5" t="s">
        <v>97</v>
      </c>
      <c r="C59" s="19" t="s">
        <v>4</v>
      </c>
      <c r="D59" s="4" t="s">
        <v>5</v>
      </c>
      <c r="E59" s="4" t="s">
        <v>5</v>
      </c>
      <c r="F59" s="4" t="s">
        <v>5</v>
      </c>
      <c r="G59" s="4" t="s">
        <v>5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" t="s">
        <v>5</v>
      </c>
    </row>
    <row r="60" spans="1:39" s="3" customFormat="1" ht="51.75" customHeight="1" x14ac:dyDescent="0.2">
      <c r="A60" s="18" t="s">
        <v>63</v>
      </c>
      <c r="B60" s="5" t="s">
        <v>98</v>
      </c>
      <c r="C60" s="19" t="s">
        <v>4</v>
      </c>
      <c r="D60" s="4" t="s">
        <v>5</v>
      </c>
      <c r="E60" s="4" t="s">
        <v>5</v>
      </c>
      <c r="F60" s="4" t="s">
        <v>5</v>
      </c>
      <c r="G60" s="4" t="s">
        <v>5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" t="s">
        <v>5</v>
      </c>
    </row>
    <row r="61" spans="1:39" s="3" customFormat="1" ht="82.5" customHeight="1" x14ac:dyDescent="0.2">
      <c r="A61" s="18" t="s">
        <v>64</v>
      </c>
      <c r="B61" s="5" t="s">
        <v>99</v>
      </c>
      <c r="C61" s="19" t="s">
        <v>4</v>
      </c>
      <c r="D61" s="4" t="s">
        <v>5</v>
      </c>
      <c r="E61" s="4" t="s">
        <v>5</v>
      </c>
      <c r="F61" s="4" t="s">
        <v>5</v>
      </c>
      <c r="G61" s="4" t="s">
        <v>5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" t="s">
        <v>5</v>
      </c>
    </row>
    <row r="62" spans="1:39" s="3" customFormat="1" ht="85.5" customHeight="1" x14ac:dyDescent="0.2">
      <c r="A62" s="18" t="s">
        <v>65</v>
      </c>
      <c r="B62" s="5" t="s">
        <v>100</v>
      </c>
      <c r="C62" s="19" t="s">
        <v>4</v>
      </c>
      <c r="D62" s="4" t="s">
        <v>5</v>
      </c>
      <c r="E62" s="4" t="s">
        <v>5</v>
      </c>
      <c r="F62" s="4" t="s">
        <v>5</v>
      </c>
      <c r="G62" s="4" t="s">
        <v>5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" t="s">
        <v>5</v>
      </c>
    </row>
    <row r="63" spans="1:39" s="3" customFormat="1" ht="84.75" customHeight="1" x14ac:dyDescent="0.2">
      <c r="A63" s="18" t="s">
        <v>66</v>
      </c>
      <c r="B63" s="5" t="s">
        <v>67</v>
      </c>
      <c r="C63" s="19" t="s">
        <v>4</v>
      </c>
      <c r="D63" s="4" t="s">
        <v>5</v>
      </c>
      <c r="E63" s="4" t="s">
        <v>5</v>
      </c>
      <c r="F63" s="4" t="s">
        <v>5</v>
      </c>
      <c r="G63" s="4" t="s">
        <v>5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" t="s">
        <v>5</v>
      </c>
    </row>
    <row r="64" spans="1:39" s="3" customFormat="1" ht="85.5" customHeight="1" x14ac:dyDescent="0.2">
      <c r="A64" s="18" t="s">
        <v>68</v>
      </c>
      <c r="B64" s="5" t="s">
        <v>101</v>
      </c>
      <c r="C64" s="19" t="s">
        <v>4</v>
      </c>
      <c r="D64" s="4" t="s">
        <v>5</v>
      </c>
      <c r="E64" s="4" t="s">
        <v>5</v>
      </c>
      <c r="F64" s="4" t="s">
        <v>5</v>
      </c>
      <c r="G64" s="4" t="s">
        <v>5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" t="s">
        <v>5</v>
      </c>
    </row>
    <row r="65" spans="1:39" s="3" customFormat="1" ht="104.25" customHeight="1" x14ac:dyDescent="0.2">
      <c r="A65" s="18" t="s">
        <v>69</v>
      </c>
      <c r="B65" s="5" t="s">
        <v>102</v>
      </c>
      <c r="C65" s="19" t="s">
        <v>4</v>
      </c>
      <c r="D65" s="4" t="s">
        <v>5</v>
      </c>
      <c r="E65" s="4" t="s">
        <v>5</v>
      </c>
      <c r="F65" s="4" t="s">
        <v>5</v>
      </c>
      <c r="G65" s="4" t="s">
        <v>5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" t="s">
        <v>5</v>
      </c>
    </row>
    <row r="66" spans="1:39" s="3" customFormat="1" ht="109.5" customHeight="1" x14ac:dyDescent="0.2">
      <c r="A66" s="18" t="s">
        <v>70</v>
      </c>
      <c r="B66" s="5" t="s">
        <v>71</v>
      </c>
      <c r="C66" s="19" t="s">
        <v>4</v>
      </c>
      <c r="D66" s="4" t="s">
        <v>5</v>
      </c>
      <c r="E66" s="4" t="s">
        <v>5</v>
      </c>
      <c r="F66" s="4" t="s">
        <v>5</v>
      </c>
      <c r="G66" s="4" t="s">
        <v>5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" t="s">
        <v>5</v>
      </c>
    </row>
    <row r="67" spans="1:39" s="3" customFormat="1" ht="71.25" customHeight="1" x14ac:dyDescent="0.2">
      <c r="A67" s="18" t="s">
        <v>72</v>
      </c>
      <c r="B67" s="5" t="s">
        <v>103</v>
      </c>
      <c r="C67" s="19" t="s">
        <v>4</v>
      </c>
      <c r="D67" s="4" t="s">
        <v>5</v>
      </c>
      <c r="E67" s="4" t="s">
        <v>5</v>
      </c>
      <c r="F67" s="4" t="s">
        <v>5</v>
      </c>
      <c r="G67" s="4" t="s">
        <v>5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" t="s">
        <v>5</v>
      </c>
    </row>
    <row r="68" spans="1:39" s="3" customFormat="1" ht="84.75" customHeight="1" x14ac:dyDescent="0.2">
      <c r="A68" s="18" t="s">
        <v>73</v>
      </c>
      <c r="B68" s="5" t="s">
        <v>104</v>
      </c>
      <c r="C68" s="19" t="s">
        <v>4</v>
      </c>
      <c r="D68" s="4" t="s">
        <v>5</v>
      </c>
      <c r="E68" s="4" t="s">
        <v>5</v>
      </c>
      <c r="F68" s="4" t="s">
        <v>5</v>
      </c>
      <c r="G68" s="4" t="s">
        <v>5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" t="s">
        <v>5</v>
      </c>
    </row>
    <row r="69" spans="1:39" s="3" customFormat="1" ht="87" customHeight="1" x14ac:dyDescent="0.2">
      <c r="A69" s="18" t="s">
        <v>74</v>
      </c>
      <c r="B69" s="5" t="s">
        <v>75</v>
      </c>
      <c r="C69" s="19" t="s">
        <v>4</v>
      </c>
      <c r="D69" s="4" t="s">
        <v>5</v>
      </c>
      <c r="E69" s="4" t="s">
        <v>5</v>
      </c>
      <c r="F69" s="4" t="s">
        <v>5</v>
      </c>
      <c r="G69" s="4" t="s">
        <v>5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" t="s">
        <v>5</v>
      </c>
    </row>
    <row r="70" spans="1:39" s="3" customFormat="1" ht="66.75" customHeight="1" x14ac:dyDescent="0.25">
      <c r="A70" s="18" t="s">
        <v>76</v>
      </c>
      <c r="B70" s="21" t="s">
        <v>15</v>
      </c>
      <c r="C70" s="19" t="s">
        <v>4</v>
      </c>
      <c r="D70" s="4" t="s">
        <v>5</v>
      </c>
      <c r="E70" s="4" t="s">
        <v>5</v>
      </c>
      <c r="F70" s="4" t="s">
        <v>5</v>
      </c>
      <c r="G70" s="4" t="s">
        <v>5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" t="s">
        <v>5</v>
      </c>
    </row>
    <row r="71" spans="1:39" s="3" customFormat="1" ht="42" customHeight="1" x14ac:dyDescent="0.25">
      <c r="A71" s="25" t="s">
        <v>77</v>
      </c>
      <c r="B71" s="30" t="s">
        <v>78</v>
      </c>
      <c r="C71" s="27" t="s">
        <v>4</v>
      </c>
      <c r="D71" s="28" t="s">
        <v>5</v>
      </c>
      <c r="E71" s="28" t="s">
        <v>5</v>
      </c>
      <c r="F71" s="28" t="s">
        <v>5</v>
      </c>
      <c r="G71" s="32" t="s">
        <v>5</v>
      </c>
      <c r="H71" s="46">
        <f>H72+H73+H74</f>
        <v>0</v>
      </c>
      <c r="I71" s="46">
        <f t="shared" ref="I71:AL71" si="13">I72+I73+I74</f>
        <v>0</v>
      </c>
      <c r="J71" s="46">
        <f t="shared" si="13"/>
        <v>0</v>
      </c>
      <c r="K71" s="46">
        <f t="shared" si="13"/>
        <v>19.774999999999999</v>
      </c>
      <c r="L71" s="46">
        <f t="shared" si="13"/>
        <v>0</v>
      </c>
      <c r="M71" s="46">
        <f t="shared" si="13"/>
        <v>0</v>
      </c>
      <c r="N71" s="46">
        <f t="shared" si="13"/>
        <v>19.774999999999999</v>
      </c>
      <c r="O71" s="46">
        <f t="shared" si="13"/>
        <v>0</v>
      </c>
      <c r="P71" s="46">
        <f t="shared" si="13"/>
        <v>19.702753333333334</v>
      </c>
      <c r="Q71" s="46">
        <f t="shared" si="13"/>
        <v>0</v>
      </c>
      <c r="R71" s="46">
        <f t="shared" si="13"/>
        <v>0</v>
      </c>
      <c r="S71" s="46">
        <f t="shared" si="13"/>
        <v>19.702753333333334</v>
      </c>
      <c r="T71" s="46">
        <f t="shared" si="13"/>
        <v>0</v>
      </c>
      <c r="U71" s="46">
        <f t="shared" si="13"/>
        <v>0</v>
      </c>
      <c r="V71" s="46">
        <f t="shared" si="13"/>
        <v>0</v>
      </c>
      <c r="W71" s="46">
        <f t="shared" si="13"/>
        <v>0</v>
      </c>
      <c r="X71" s="46">
        <f t="shared" si="13"/>
        <v>19.774999999999999</v>
      </c>
      <c r="Y71" s="46">
        <f t="shared" si="13"/>
        <v>0</v>
      </c>
      <c r="Z71" s="46">
        <f t="shared" si="13"/>
        <v>19.702753333333334</v>
      </c>
      <c r="AA71" s="46">
        <f t="shared" si="13"/>
        <v>0</v>
      </c>
      <c r="AB71" s="46">
        <f t="shared" si="13"/>
        <v>0</v>
      </c>
      <c r="AC71" s="46">
        <f t="shared" si="13"/>
        <v>19.774999999999999</v>
      </c>
      <c r="AD71" s="46">
        <f t="shared" si="13"/>
        <v>18.190000000000001</v>
      </c>
      <c r="AE71" s="46">
        <f t="shared" si="13"/>
        <v>0</v>
      </c>
      <c r="AF71" s="46">
        <f t="shared" si="13"/>
        <v>1.5127533333333334</v>
      </c>
      <c r="AG71" s="46">
        <f t="shared" si="13"/>
        <v>0</v>
      </c>
      <c r="AH71" s="46">
        <f t="shared" si="13"/>
        <v>0</v>
      </c>
      <c r="AI71" s="46">
        <f t="shared" si="13"/>
        <v>0</v>
      </c>
      <c r="AJ71" s="46">
        <f t="shared" si="13"/>
        <v>0</v>
      </c>
      <c r="AK71" s="46">
        <f t="shared" si="13"/>
        <v>19.774999999999999</v>
      </c>
      <c r="AL71" s="46">
        <f t="shared" si="13"/>
        <v>19.702753333333334</v>
      </c>
      <c r="AM71" s="28" t="s">
        <v>5</v>
      </c>
    </row>
    <row r="72" spans="1:39" ht="42" customHeight="1" x14ac:dyDescent="0.25">
      <c r="A72" s="25" t="s">
        <v>77</v>
      </c>
      <c r="B72" s="35" t="s">
        <v>144</v>
      </c>
      <c r="C72" s="34" t="s">
        <v>146</v>
      </c>
      <c r="D72" s="28" t="s">
        <v>139</v>
      </c>
      <c r="E72" s="36">
        <v>2024</v>
      </c>
      <c r="F72" s="36">
        <v>2024</v>
      </c>
      <c r="G72" s="36">
        <v>2024</v>
      </c>
      <c r="H72" s="46">
        <v>0</v>
      </c>
      <c r="I72" s="47">
        <v>0</v>
      </c>
      <c r="J72" s="42">
        <v>0</v>
      </c>
      <c r="K72" s="42">
        <f>L72+M72+N72+O72</f>
        <v>19.774999999999999</v>
      </c>
      <c r="L72" s="42">
        <v>0</v>
      </c>
      <c r="M72" s="42">
        <v>0</v>
      </c>
      <c r="N72" s="42">
        <f>23730000/1.2/1000000</f>
        <v>19.774999999999999</v>
      </c>
      <c r="O72" s="42">
        <v>0</v>
      </c>
      <c r="P72" s="42">
        <f>S72</f>
        <v>18.190000000000001</v>
      </c>
      <c r="Q72" s="42">
        <v>0</v>
      </c>
      <c r="R72" s="42">
        <v>0</v>
      </c>
      <c r="S72" s="42">
        <f>18190000/1000000</f>
        <v>18.190000000000001</v>
      </c>
      <c r="T72" s="42">
        <v>0</v>
      </c>
      <c r="U72" s="49">
        <v>0</v>
      </c>
      <c r="V72" s="49">
        <v>0</v>
      </c>
      <c r="W72" s="42">
        <v>0</v>
      </c>
      <c r="X72" s="42">
        <f>K72</f>
        <v>19.774999999999999</v>
      </c>
      <c r="Y72" s="42">
        <v>0</v>
      </c>
      <c r="Z72" s="42">
        <f>P72</f>
        <v>18.190000000000001</v>
      </c>
      <c r="AA72" s="42">
        <v>0</v>
      </c>
      <c r="AB72" s="42">
        <v>0</v>
      </c>
      <c r="AC72" s="42">
        <f>X72</f>
        <v>19.774999999999999</v>
      </c>
      <c r="AD72" s="42">
        <f>P72</f>
        <v>18.190000000000001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6">
        <f>AC72+AE72+AG72</f>
        <v>19.774999999999999</v>
      </c>
      <c r="AL72" s="42">
        <f>AD72+AF72+AH72</f>
        <v>18.190000000000001</v>
      </c>
      <c r="AM72" s="33" t="s">
        <v>142</v>
      </c>
    </row>
    <row r="73" spans="1:39" ht="42" customHeight="1" x14ac:dyDescent="0.25">
      <c r="A73" s="25" t="s">
        <v>77</v>
      </c>
      <c r="B73" s="35" t="s">
        <v>149</v>
      </c>
      <c r="C73" s="34" t="s">
        <v>150</v>
      </c>
      <c r="D73" s="28" t="s">
        <v>107</v>
      </c>
      <c r="E73" s="36">
        <v>2025</v>
      </c>
      <c r="F73" s="36" t="s">
        <v>5</v>
      </c>
      <c r="G73" s="36">
        <v>2025</v>
      </c>
      <c r="H73" s="46">
        <v>0</v>
      </c>
      <c r="I73" s="47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f>S73</f>
        <v>1.1975040000000001</v>
      </c>
      <c r="Q73" s="42">
        <v>0</v>
      </c>
      <c r="R73" s="42">
        <v>0</v>
      </c>
      <c r="S73" s="42">
        <f>'[4]1. паспорт местоположение'!$C$45</f>
        <v>1.1975040000000001</v>
      </c>
      <c r="T73" s="42">
        <v>0</v>
      </c>
      <c r="U73" s="49">
        <v>0</v>
      </c>
      <c r="V73" s="49">
        <v>0</v>
      </c>
      <c r="W73" s="42">
        <v>0</v>
      </c>
      <c r="X73" s="42">
        <v>0</v>
      </c>
      <c r="Y73" s="42">
        <v>0</v>
      </c>
      <c r="Z73" s="42">
        <f>P73</f>
        <v>1.1975040000000001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f>Z73</f>
        <v>1.1975040000000001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f>AD73+AF73+AH73</f>
        <v>1.1975040000000001</v>
      </c>
      <c r="AM73" s="33" t="s">
        <v>142</v>
      </c>
    </row>
    <row r="74" spans="1:39" ht="42" customHeight="1" x14ac:dyDescent="0.25">
      <c r="A74" s="25" t="s">
        <v>77</v>
      </c>
      <c r="B74" s="35" t="s">
        <v>151</v>
      </c>
      <c r="C74" s="34" t="s">
        <v>152</v>
      </c>
      <c r="D74" s="28" t="s">
        <v>107</v>
      </c>
      <c r="E74" s="36">
        <v>2025</v>
      </c>
      <c r="F74" s="36" t="s">
        <v>5</v>
      </c>
      <c r="G74" s="36">
        <v>2025</v>
      </c>
      <c r="H74" s="46">
        <v>0</v>
      </c>
      <c r="I74" s="47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f>S74</f>
        <v>0.31524933333333333</v>
      </c>
      <c r="Q74" s="42">
        <v>0</v>
      </c>
      <c r="R74" s="42">
        <v>0</v>
      </c>
      <c r="S74" s="42">
        <f>'[5]1. паспорт местоположение'!$C$45</f>
        <v>0.31524933333333333</v>
      </c>
      <c r="T74" s="42">
        <v>0</v>
      </c>
      <c r="U74" s="49">
        <v>0</v>
      </c>
      <c r="V74" s="49">
        <v>0</v>
      </c>
      <c r="W74" s="42">
        <v>0</v>
      </c>
      <c r="X74" s="42">
        <v>0</v>
      </c>
      <c r="Y74" s="42">
        <v>0</v>
      </c>
      <c r="Z74" s="42">
        <f>P74</f>
        <v>0.31524933333333333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f>Z74</f>
        <v>0.31524933333333333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f>AD74+AF74+AH74</f>
        <v>0.31524933333333333</v>
      </c>
      <c r="AM74" s="33" t="s">
        <v>142</v>
      </c>
    </row>
    <row r="76" spans="1:39" ht="21" customHeight="1" x14ac:dyDescent="0.25">
      <c r="P76" s="68"/>
      <c r="Q76" s="68"/>
      <c r="R76" s="68"/>
      <c r="S76" s="68"/>
      <c r="T76" s="68"/>
    </row>
  </sheetData>
  <autoFilter ref="A17:AM74"/>
  <mergeCells count="30">
    <mergeCell ref="F14:G15"/>
    <mergeCell ref="A4:X4"/>
    <mergeCell ref="A6:X6"/>
    <mergeCell ref="A7:X7"/>
    <mergeCell ref="A9:X9"/>
    <mergeCell ref="A11:X11"/>
    <mergeCell ref="A12:X12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  <mergeCell ref="AA14:AB15"/>
    <mergeCell ref="AM14:AM16"/>
    <mergeCell ref="K15:O15"/>
    <mergeCell ref="P15:T15"/>
    <mergeCell ref="U15:V15"/>
    <mergeCell ref="W15:X15"/>
    <mergeCell ref="Y15:Z15"/>
    <mergeCell ref="AC15:AD15"/>
    <mergeCell ref="AE15:AF15"/>
    <mergeCell ref="AC14:AL14"/>
    <mergeCell ref="AG15:AH15"/>
    <mergeCell ref="AK15:AK16"/>
    <mergeCell ref="AL15:AL16"/>
    <mergeCell ref="AI15:AJ15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2024-06-18T14:01:23Z</dcterms:modified>
</cp:coreProperties>
</file>