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  <externalReference r:id="rId12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3'!$A$1:$CX$27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<sst xmlns="http://schemas.openxmlformats.org/spreadsheetml/2006/main" count="260" uniqueCount="160">
  <si>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</si>
  <si>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</si>
  <si>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</si>
  <si>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</si>
  <si>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</si>
  <si>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</si>
  <si>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</si>
  <si>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</si>
  <si>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</si>
  <si>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</si>
  <si>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</si>
  <si>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</si>
  <si>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</si>
  <si>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</si>
  <si>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</si>
  <si>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</si>
  <si>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</si>
  <si>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</si>
  <si>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</si>
  <si>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</si>
  <si>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</si>
  <si>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</si>
  <si>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</si>
  <si>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</si>
  <si>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</si>
  <si>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</si>
  <si>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</si>
  <si>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</si>
  <si>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</si>
  <si>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</si>
  <si>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</si>
  <si>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</si>
  <si>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</si>
  <si>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</si>
  <si>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</si>
  <si>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</si>
  <si>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2016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</si>
  <si>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</si>
  <si>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</si>
  <si>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</si>
  <si>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</si>
  <si>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</si>
  <si>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</si>
  <si>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</si>
  <si>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</si>
  <si>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</si>
  <si>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</si>
  <si>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</si>
  <si>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</si>
  <si>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</si>
  <si>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</si>
  <si>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</si>
  <si>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</si>
  <si>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ПРОГНОЗНЫЕ СВЕДЕНИЯ
о расходах за технологическое присоединение
ООО «Газпром энерго» на 2016 год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</si>
  <si>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</si>
  <si>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</si>
  <si>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</si>
  <si>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</si>
  <si>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</si>
  <si>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</si>
  <si>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</si>
  <si>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</si>
  <si>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</si>
  <si>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</si>
  <si>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</si>
  <si>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</si>
  <si>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</si>
  <si>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</si>
  <si>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</si>
  <si>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</si>
  <si>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</si>
  <si>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</si>
  <si>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</si>
  <si>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</si>
  <si>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</si>
  <si>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</si>
  <si>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</si>
  <si>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</si>
  <si>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</si>
  <si>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</si>
  <si>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</si>
  <si>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</si>
  <si>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</si>
  <si>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</si>
  <si>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</si>
  <si>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</si>
  <si>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</si>
  <si>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</si>
  <si>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</si>
  <si>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</si>
  <si>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</si>
  <si>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</si>
  <si>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</si>
  <si>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</si>
  <si>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</si>
  <si>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</si>
  <si>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</si>
  <si>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</si>
  <si>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</si>
  <si>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</si>
  <si>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</si>
  <si>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</si>
  <si>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</si>
  <si>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</si>
  <si>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</si>
  <si>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</si>
  <si>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</si>
  <si>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</si>
  <si>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</si>
  <si>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</si>
  <si>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</si>
  <si>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</si>
  <si>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</si>
  <si>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</si>
  <si>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</si>
  <si>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</si>
  <si>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</si>
  <si>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</si>
  <si>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</si>
  <si>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</si>
  <si>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</si>
  <si>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</si>
  <si>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</si>
  <si>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</si>
  <si>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</si>
  <si>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</si>
  <si>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</si>
  <si>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</si>
  <si>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</si>
  <si>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</si>
  <si>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</si>
  <si>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</si>
  <si>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</si>
  <si>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</si>
  <si>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</si>
  <si>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</si>
  <si>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</si>
  <si>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</si>
  <si>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</si>
  <si>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</si>
  <si>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</si>
  <si>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</si>
  <si>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</si>
  <si>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</si>
  <si>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</si>
  <si>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</si>
  <si>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</si>
  <si>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</si>
  <si>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</si>
  <si>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</si>
  <si>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</si>
  <si>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</si>
  <si>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</si>
  <si>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</si>
  <si>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</si>
  <si>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</si>
  <si>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</si>
  <si>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</si>
  <si>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</si>
  <si>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r>
      <t>ООО "Газпром энерго"</t>
    </r>
    <r>
      <rPr>
        <b/>
        <i/>
        <sz val="14"/>
        <rFont val="Times New Roman"/>
        <family val="1"/>
      </rPr>
      <t xml:space="preserve"> на территории Самарской области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</si>
</sst>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5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3" fillId="0" borderId="13" xfId="42" applyFont="1" applyFill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31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2" fontId="9" fillId="0" borderId="28" xfId="0" applyNumberFormat="1" applyFont="1" applyBorder="1" applyAlignment="1">
      <alignment horizontal="center" vertical="top"/>
    </xf>
    <xf numFmtId="0" fontId="9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top"/>
    </xf>
    <xf numFmtId="49" fontId="4" fillId="0" borderId="3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top"/>
    </xf>
    <xf numFmtId="0" fontId="9" fillId="0" borderId="34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43" fontId="9" fillId="0" borderId="27" xfId="6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2" fontId="9" fillId="0" borderId="27" xfId="0" applyNumberFormat="1" applyFont="1" applyBorder="1" applyAlignment="1">
      <alignment horizontal="center" vertical="top"/>
    </xf>
    <xf numFmtId="2" fontId="9" fillId="0" borderId="35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6" xfId="0" applyFont="1" applyFill="1" applyBorder="1" applyAlignment="1">
      <alignment horizontal="left" vertical="top" wrapText="1" indent="1"/>
    </xf>
    <xf numFmtId="43" fontId="9" fillId="0" borderId="37" xfId="60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 indent="1"/>
    </xf>
    <xf numFmtId="0" fontId="9" fillId="0" borderId="32" xfId="0" applyFont="1" applyFill="1" applyBorder="1" applyAlignment="1">
      <alignment horizontal="left" vertical="top" wrapText="1" indent="1"/>
    </xf>
    <xf numFmtId="43" fontId="9" fillId="0" borderId="29" xfId="60" applyFont="1" applyBorder="1" applyAlignment="1">
      <alignment horizontal="center" vertical="top"/>
    </xf>
    <xf numFmtId="2" fontId="9" fillId="0" borderId="29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43" fontId="9" fillId="0" borderId="35" xfId="60" applyFont="1" applyBorder="1" applyAlignment="1">
      <alignment horizontal="center" vertical="top"/>
    </xf>
    <xf numFmtId="43" fontId="9" fillId="0" borderId="28" xfId="60" applyFont="1" applyBorder="1" applyAlignment="1">
      <alignment horizontal="center" vertical="top"/>
    </xf>
    <xf numFmtId="0" fontId="9" fillId="0" borderId="27" xfId="0" applyFont="1" applyFill="1" applyBorder="1" applyAlignment="1">
      <alignment horizontal="left" vertical="top" wrapText="1"/>
    </xf>
    <xf numFmtId="0" fontId="9" fillId="0" borderId="35" xfId="0" applyFont="1" applyBorder="1" applyAlignment="1">
      <alignment horizontal="center" vertical="top"/>
    </xf>
    <xf numFmtId="0" fontId="9" fillId="0" borderId="36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8" xfId="0" applyFont="1" applyBorder="1" applyAlignment="1">
      <alignment horizontal="center" vertical="top"/>
    </xf>
    <xf numFmtId="0" fontId="9" fillId="0" borderId="37" xfId="0" applyFont="1" applyFill="1" applyBorder="1" applyAlignment="1">
      <alignment horizontal="left" vertical="top" wrapText="1" indent="1"/>
    </xf>
    <xf numFmtId="0" fontId="9" fillId="0" borderId="36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6" xfId="0" applyFont="1" applyFill="1" applyBorder="1" applyAlignment="1">
      <alignment horizontal="left" vertical="top" wrapText="1" indent="3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2" xfId="0" applyFont="1" applyFill="1" applyBorder="1" applyAlignment="1">
      <alignment horizontal="left" vertical="top" wrapText="1" indent="2"/>
    </xf>
    <xf numFmtId="0" fontId="9" fillId="0" borderId="28" xfId="0" applyFont="1" applyFill="1" applyBorder="1" applyAlignment="1">
      <alignment horizontal="left" vertical="top" wrapText="1" indent="2"/>
    </xf>
    <xf numFmtId="176" fontId="9" fillId="0" borderId="28" xfId="0" applyNumberFormat="1" applyFont="1" applyBorder="1" applyAlignment="1">
      <alignment horizontal="center" vertical="top"/>
    </xf>
    <xf numFmtId="176" fontId="9" fillId="0" borderId="39" xfId="0" applyNumberFormat="1" applyFont="1" applyBorder="1" applyAlignment="1">
      <alignment horizontal="center" vertical="top"/>
    </xf>
    <xf numFmtId="0" fontId="9" fillId="0" borderId="29" xfId="0" applyFont="1" applyFill="1" applyBorder="1" applyAlignment="1">
      <alignment horizontal="left" vertical="top" wrapText="1"/>
    </xf>
    <xf numFmtId="43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/>
    </xf>
    <xf numFmtId="0" fontId="9" fillId="0" borderId="28" xfId="0" applyFont="1" applyFill="1" applyBorder="1" applyAlignment="1">
      <alignment horizontal="left" vertical="top" wrapText="1"/>
    </xf>
    <xf numFmtId="43" fontId="9" fillId="0" borderId="13" xfId="60" applyFont="1" applyBorder="1" applyAlignment="1">
      <alignment horizontal="center" vertical="top"/>
    </xf>
    <xf numFmtId="43" fontId="9" fillId="0" borderId="14" xfId="6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6" xfId="0" applyNumberFormat="1" applyFont="1" applyFill="1" applyBorder="1" applyAlignment="1">
      <alignment horizontal="left" vertical="top" wrapText="1" indent="1"/>
    </xf>
    <xf numFmtId="49" fontId="9" fillId="0" borderId="31" xfId="0" applyNumberFormat="1" applyFont="1" applyFill="1" applyBorder="1" applyAlignment="1">
      <alignment horizontal="left" vertical="top" wrapText="1" indent="1"/>
    </xf>
    <xf numFmtId="49" fontId="9" fillId="0" borderId="32" xfId="0" applyNumberFormat="1" applyFont="1" applyFill="1" applyBorder="1" applyAlignment="1">
      <alignment horizontal="left" vertical="top" wrapText="1" inden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6" xfId="0" applyFont="1" applyFill="1" applyBorder="1" applyAlignment="1">
      <alignment horizontal="left" vertical="top" wrapText="1" indent="1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2" xfId="0" applyFont="1" applyFill="1" applyBorder="1" applyAlignment="1">
      <alignment horizontal="left" vertical="top" wrapText="1" indent="1"/>
    </xf>
    <xf numFmtId="0" fontId="1" fillId="0" borderId="28" xfId="0" applyFont="1" applyFill="1" applyBorder="1" applyAlignment="1">
      <alignment horizontal="left" vertical="top" wrapText="1" indent="1"/>
    </xf>
    <xf numFmtId="0" fontId="1" fillId="0" borderId="3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top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4;&#1072;&#1088;&#1072;%20&#1088;&#1072;&#1089;&#1095;&#1077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.dmitrieva\Documents\&#1076;&#1072;&#1085;&#1085;&#1099;&#1077;%20&#1044;&#1084;&#1080;&#1090;&#1088;&#1080;&#1077;&#1074;&#1086;&#1081;%20&#1054;&#1052;\&#1052;&#1086;&#1080;%20&#1076;&#1086;&#1082;&#1091;&#1084;&#1077;&#1085;&#1090;&#1099;\&#1057;&#1090;&#1088;&#1086;&#1082;&#1086;&#1074;%20&#1057;.&#1057;\&#1058;&#1040;&#1056;&#1048;&#1060;\&#1058;&#1045;&#1061;&#1055;&#1056;&#1048;&#1057;&#1054;&#1045;&#1044;&#1048;&#1053;&#1045;&#1053;&#1048;&#1045;\2016%20&#1075;&#1086;&#1076;\&#1059;&#1083;&#1100;&#1103;&#1085;&#1086;&#1074;&#1089;&#1082;\&#1059;&#1083;&#1100;&#1103;&#1085;&#1086;&#1074;&#1089;&#1082;%20&#1088;&#1072;&#1089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нд.тариф.став."/>
      <sheetName val="инф.о ТП"/>
      <sheetName val="инф. о ТП"/>
      <sheetName val="трансп."/>
      <sheetName val="ДМС"/>
      <sheetName val="расходы"/>
      <sheetName val="кальк."/>
      <sheetName val="НВВ"/>
      <sheetName val="Прил.3"/>
    </sheetNames>
    <sheetDataSet>
      <sheetData sheetId="0">
        <row r="8">
          <cell r="C8">
            <v>215322</v>
          </cell>
        </row>
        <row r="9">
          <cell r="C9">
            <v>165000</v>
          </cell>
        </row>
        <row r="17">
          <cell r="C17">
            <v>630684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анд.тариф.став."/>
      <sheetName val="инф.о ТП"/>
      <sheetName val="инф. о ТП"/>
      <sheetName val="трансп."/>
      <sheetName val="ДМС"/>
      <sheetName val="расходы"/>
      <sheetName val="кальк."/>
      <sheetName val="НВВ"/>
      <sheetName val="Прил.3"/>
    </sheetNames>
    <sheetDataSet>
      <sheetData sheetId="0">
        <row r="8">
          <cell r="C8">
            <v>181709</v>
          </cell>
        </row>
        <row r="9">
          <cell r="C9">
            <v>136850</v>
          </cell>
        </row>
        <row r="17">
          <cell r="C17">
            <v>533455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BD21" sqref="BD21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31" t="s">
        <v>55</v>
      </c>
      <c r="B1" s="32"/>
      <c r="C1" s="32"/>
      <c r="D1" s="32"/>
      <c r="E1" s="32"/>
      <c r="F1" s="33"/>
    </row>
    <row r="2" spans="1:6" ht="48" customHeight="1" thickBot="1">
      <c r="A2" s="34" t="s">
        <v>53</v>
      </c>
      <c r="B2" s="35"/>
      <c r="C2" s="35"/>
      <c r="D2" s="35"/>
      <c r="E2" s="35"/>
      <c r="F2" s="36"/>
    </row>
    <row r="3" spans="1:6" ht="18.75">
      <c r="A3" s="12" t="s">
        <v>38</v>
      </c>
      <c r="B3" s="25" t="s">
        <v>37</v>
      </c>
      <c r="C3" s="26"/>
      <c r="D3" s="26"/>
      <c r="E3" s="26"/>
      <c r="F3" s="27"/>
    </row>
    <row r="4" spans="1:6" ht="18.75">
      <c r="A4" s="13" t="s">
        <v>39</v>
      </c>
      <c r="B4" s="28" t="s">
        <v>35</v>
      </c>
      <c r="C4" s="29"/>
      <c r="D4" s="29"/>
      <c r="E4" s="29"/>
      <c r="F4" s="30"/>
    </row>
    <row r="5" spans="1:6" ht="18.75">
      <c r="A5" s="13" t="s">
        <v>40</v>
      </c>
      <c r="B5" s="19" t="s">
        <v>42</v>
      </c>
      <c r="C5" s="20"/>
      <c r="D5" s="20"/>
      <c r="E5" s="20"/>
      <c r="F5" s="21"/>
    </row>
    <row r="6" spans="1:6" ht="18.75">
      <c r="A6" s="13" t="s">
        <v>54</v>
      </c>
      <c r="B6" s="19" t="s">
        <v>41</v>
      </c>
      <c r="C6" s="20"/>
      <c r="D6" s="20"/>
      <c r="E6" s="20"/>
      <c r="F6" s="21"/>
    </row>
    <row r="7" spans="1:6" ht="18.75">
      <c r="A7" s="13" t="s">
        <v>43</v>
      </c>
      <c r="B7" s="19">
        <v>7736186950</v>
      </c>
      <c r="C7" s="20"/>
      <c r="D7" s="20"/>
      <c r="E7" s="20"/>
      <c r="F7" s="21"/>
    </row>
    <row r="8" spans="1:6" ht="18.75">
      <c r="A8" s="13" t="s">
        <v>44</v>
      </c>
      <c r="B8" s="19">
        <v>773601001</v>
      </c>
      <c r="C8" s="20"/>
      <c r="D8" s="20"/>
      <c r="E8" s="20"/>
      <c r="F8" s="21"/>
    </row>
    <row r="9" spans="1:6" ht="18.75">
      <c r="A9" s="13" t="s">
        <v>45</v>
      </c>
      <c r="B9" s="19" t="s">
        <v>46</v>
      </c>
      <c r="C9" s="20"/>
      <c r="D9" s="20"/>
      <c r="E9" s="20"/>
      <c r="F9" s="21"/>
    </row>
    <row r="10" spans="1:6" ht="18.75">
      <c r="A10" s="13" t="s">
        <v>47</v>
      </c>
      <c r="B10" s="37" t="s">
        <v>48</v>
      </c>
      <c r="C10" s="20"/>
      <c r="D10" s="20"/>
      <c r="E10" s="20"/>
      <c r="F10" s="21"/>
    </row>
    <row r="11" spans="1:6" ht="18.75">
      <c r="A11" s="13" t="s">
        <v>49</v>
      </c>
      <c r="B11" s="19" t="s">
        <v>50</v>
      </c>
      <c r="C11" s="20"/>
      <c r="D11" s="20"/>
      <c r="E11" s="20"/>
      <c r="F11" s="21"/>
    </row>
    <row r="12" spans="1:6" ht="19.5" thickBot="1">
      <c r="A12" s="14" t="s">
        <v>51</v>
      </c>
      <c r="B12" s="22" t="s">
        <v>52</v>
      </c>
      <c r="C12" s="23"/>
      <c r="D12" s="23"/>
      <c r="E12" s="23"/>
      <c r="F12" s="24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A1:F1"/>
    <mergeCell ref="A2:F2"/>
    <mergeCell ref="B9:F9"/>
    <mergeCell ref="B10:F10"/>
    <mergeCell ref="B11:F11"/>
    <mergeCell ref="B12:F12"/>
    <mergeCell ref="B5:F5"/>
    <mergeCell ref="B3:F3"/>
    <mergeCell ref="B4:F4"/>
    <mergeCell ref="B6:F6"/>
    <mergeCell ref="B7:F7"/>
    <mergeCell ref="B8:F8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6"/>
  <sheetViews>
    <sheetView tabSelected="1" view="pageBreakPreview" zoomScaleNormal="70" zoomScaleSheetLayoutView="100" zoomScalePageLayoutView="0" workbookViewId="0" topLeftCell="A1">
      <pane ySplit="16" topLeftCell="A17" activePane="bottomLeft" state="frozen"/>
      <selection pane="topLeft" activeCell="BD21" sqref="BD21"/>
      <selection pane="bottomLeft" activeCell="A26" sqref="A26:CX26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2" t="s">
        <v>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</row>
    <row r="10" spans="1:102" s="6" customFormat="1" ht="57" customHeight="1">
      <c r="A10" s="53" t="s">
        <v>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</row>
    <row r="11" spans="36:88" s="6" customFormat="1" ht="19.5">
      <c r="AJ11" s="7" t="s">
        <v>5</v>
      </c>
      <c r="AK11" s="57" t="s">
        <v>159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</row>
    <row r="12" spans="37:88" ht="14.25" customHeight="1">
      <c r="AK12" s="60" t="s">
        <v>6</v>
      </c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</row>
    <row r="13" spans="40:57" s="6" customFormat="1" ht="18.75">
      <c r="AN13" s="6" t="s">
        <v>7</v>
      </c>
      <c r="AS13" s="61" t="s">
        <v>36</v>
      </c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" t="s">
        <v>8</v>
      </c>
    </row>
    <row r="14" ht="15" hidden="1"/>
    <row r="15" spans="1:102" s="9" customFormat="1" ht="33" customHeight="1">
      <c r="A15" s="58" t="s">
        <v>20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 t="s">
        <v>9</v>
      </c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40" t="s">
        <v>10</v>
      </c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</row>
    <row r="16" spans="1:102" s="9" customFormat="1" ht="50.25" customHeight="1">
      <c r="A16" s="5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55" t="s">
        <v>11</v>
      </c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 t="s">
        <v>14</v>
      </c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40"/>
    </row>
    <row r="17" spans="1:102" s="10" customFormat="1" ht="168.75" customHeight="1">
      <c r="A17" s="43" t="s">
        <v>23</v>
      </c>
      <c r="B17" s="43"/>
      <c r="C17" s="43"/>
      <c r="D17" s="43"/>
      <c r="E17" s="43"/>
      <c r="F17" s="43"/>
      <c r="G17" s="43"/>
      <c r="H17" s="43"/>
      <c r="I17" s="44" t="s">
        <v>13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5"/>
      <c r="BB17" s="47" t="s">
        <v>12</v>
      </c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54">
        <f>157952.49/120</f>
        <v>1316.27075</v>
      </c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54">
        <f>157952.49/120</f>
        <v>1316.27075</v>
      </c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</row>
    <row r="18" spans="1:102" s="10" customFormat="1" ht="51" customHeight="1">
      <c r="A18" s="43" t="s">
        <v>24</v>
      </c>
      <c r="B18" s="43"/>
      <c r="C18" s="43"/>
      <c r="D18" s="43"/>
      <c r="E18" s="43"/>
      <c r="F18" s="43"/>
      <c r="G18" s="43"/>
      <c r="H18" s="43"/>
      <c r="I18" s="44" t="s">
        <v>15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5"/>
      <c r="BB18" s="42" t="s">
        <v>12</v>
      </c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54">
        <v>456.66</v>
      </c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54">
        <v>456.66</v>
      </c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</row>
    <row r="19" spans="1:102" s="10" customFormat="1" ht="48.75" customHeight="1">
      <c r="A19" s="46" t="s">
        <v>25</v>
      </c>
      <c r="B19" s="46"/>
      <c r="C19" s="46"/>
      <c r="D19" s="46"/>
      <c r="E19" s="46"/>
      <c r="F19" s="46"/>
      <c r="G19" s="46"/>
      <c r="H19" s="46"/>
      <c r="I19" s="50" t="s">
        <v>16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1"/>
      <c r="BB19" s="47" t="s">
        <v>17</v>
      </c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>
        <v>550.92</v>
      </c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>
        <v>550.92</v>
      </c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</row>
    <row r="20" spans="1:102" s="10" customFormat="1" ht="82.5" customHeight="1">
      <c r="A20" s="43" t="s">
        <v>26</v>
      </c>
      <c r="B20" s="43"/>
      <c r="C20" s="43"/>
      <c r="D20" s="43"/>
      <c r="E20" s="43"/>
      <c r="F20" s="43"/>
      <c r="G20" s="43"/>
      <c r="H20" s="43"/>
      <c r="I20" s="44" t="s">
        <v>31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5"/>
      <c r="BB20" s="42" t="s">
        <v>17</v>
      </c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>
        <v>119.71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>
        <v>119.71</v>
      </c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</row>
    <row r="21" spans="1:102" s="10" customFormat="1" ht="85.5" customHeight="1">
      <c r="A21" s="43" t="s">
        <v>27</v>
      </c>
      <c r="B21" s="43"/>
      <c r="C21" s="43"/>
      <c r="D21" s="43"/>
      <c r="E21" s="43"/>
      <c r="F21" s="43"/>
      <c r="G21" s="43"/>
      <c r="H21" s="43"/>
      <c r="I21" s="44" t="s">
        <v>18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5"/>
      <c r="BB21" s="42" t="s">
        <v>12</v>
      </c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>
        <v>188.98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>
        <v>188.98</v>
      </c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</row>
    <row r="22" spans="1:102" s="10" customFormat="1" ht="135" customHeight="1">
      <c r="A22" s="43" t="s">
        <v>28</v>
      </c>
      <c r="B22" s="43"/>
      <c r="C22" s="43"/>
      <c r="D22" s="43"/>
      <c r="E22" s="43"/>
      <c r="F22" s="43"/>
      <c r="G22" s="43"/>
      <c r="H22" s="43"/>
      <c r="I22" s="44" t="s">
        <v>33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5"/>
      <c r="BB22" s="42" t="s">
        <v>17</v>
      </c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>
        <v>1533.56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>
        <f>BU22</f>
        <v>1533.56</v>
      </c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</row>
    <row r="23" spans="1:102" s="10" customFormat="1" ht="132.75" customHeight="1">
      <c r="A23" s="46" t="s">
        <v>29</v>
      </c>
      <c r="B23" s="46"/>
      <c r="C23" s="46"/>
      <c r="D23" s="46"/>
      <c r="E23" s="46"/>
      <c r="F23" s="46"/>
      <c r="G23" s="46"/>
      <c r="H23" s="46"/>
      <c r="I23" s="50" t="s">
        <v>32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1"/>
      <c r="BB23" s="47" t="s">
        <v>17</v>
      </c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</row>
    <row r="24" spans="1:102" s="10" customFormat="1" ht="119.25" customHeight="1">
      <c r="A24" s="43" t="s">
        <v>30</v>
      </c>
      <c r="B24" s="43"/>
      <c r="C24" s="43"/>
      <c r="D24" s="43"/>
      <c r="E24" s="43"/>
      <c r="F24" s="43"/>
      <c r="G24" s="43"/>
      <c r="H24" s="43"/>
      <c r="I24" s="44" t="s">
        <v>34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5"/>
      <c r="BB24" s="42" t="s">
        <v>12</v>
      </c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>
        <v>5255.7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>
        <f>BU24</f>
        <v>5255.7</v>
      </c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</row>
    <row r="25" ht="4.5" customHeight="1" hidden="1"/>
    <row r="26" spans="1:102" ht="44.25" customHeight="1">
      <c r="A26" s="48" t="s">
        <v>19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</row>
    <row r="27" ht="3" customHeight="1"/>
  </sheetData>
  <sheetProtection/>
  <mergeCells count="52"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  <mergeCell ref="BU17:CI17"/>
    <mergeCell ref="CJ17:CX17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A22:H22"/>
    <mergeCell ref="I22:BA22"/>
    <mergeCell ref="BB22:BT22"/>
    <mergeCell ref="BU22:CI22"/>
    <mergeCell ref="A21:H21"/>
    <mergeCell ref="I21:BA21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CJ20:CX20"/>
    <mergeCell ref="BB21:BT21"/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view="pageBreakPreview" zoomScaleNormal="70" zoomScaleSheetLayoutView="100" zoomScalePageLayoutView="0" workbookViewId="0" topLeftCell="A1">
      <pane xSplit="44" ySplit="12" topLeftCell="AS13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AS22" sqref="AS22:BL22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56</v>
      </c>
    </row>
    <row r="2" spans="66:102" s="1" customFormat="1" ht="41.25" customHeight="1">
      <c r="BN2" s="56" t="s">
        <v>1</v>
      </c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2" t="s">
        <v>57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</row>
    <row r="10" spans="1:102" s="6" customFormat="1" ht="18.75" customHeight="1">
      <c r="A10" s="62" t="s">
        <v>58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</row>
    <row r="11" ht="15" customHeight="1" hidden="1"/>
    <row r="12" spans="1:102" s="9" customFormat="1" ht="114" customHeight="1">
      <c r="A12" s="41" t="s">
        <v>59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63"/>
      <c r="AS12" s="55" t="s">
        <v>60</v>
      </c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40" t="s">
        <v>61</v>
      </c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0" t="s">
        <v>62</v>
      </c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37.5" customHeight="1">
      <c r="A13" s="64" t="s">
        <v>63</v>
      </c>
      <c r="B13" s="64"/>
      <c r="C13" s="64"/>
      <c r="D13" s="64"/>
      <c r="E13" s="64"/>
      <c r="F13" s="64"/>
      <c r="G13" s="64"/>
      <c r="H13" s="64"/>
      <c r="I13" s="65" t="s">
        <v>64</v>
      </c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6"/>
      <c r="AS13" s="67">
        <f>AS14+AS15</f>
        <v>109597.82</v>
      </c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8">
        <f>BM14+BM15</f>
        <v>240</v>
      </c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9">
        <f>AS13/BM13</f>
        <v>456.6575833333334</v>
      </c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70"/>
    </row>
    <row r="14" spans="1:102" s="10" customFormat="1" ht="19.5" customHeight="1">
      <c r="A14" s="71"/>
      <c r="B14" s="71"/>
      <c r="C14" s="71"/>
      <c r="D14" s="71"/>
      <c r="E14" s="71"/>
      <c r="F14" s="71"/>
      <c r="G14" s="71"/>
      <c r="H14" s="71"/>
      <c r="I14" s="72" t="s">
        <v>11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3"/>
      <c r="AS14" s="74">
        <v>54798.91</v>
      </c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5">
        <v>120</v>
      </c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69">
        <f>AS14/BM14</f>
        <v>456.6575833333334</v>
      </c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70"/>
    </row>
    <row r="15" spans="1:102" s="10" customFormat="1" ht="19.5" customHeight="1">
      <c r="A15" s="46"/>
      <c r="B15" s="46"/>
      <c r="C15" s="46"/>
      <c r="D15" s="46"/>
      <c r="E15" s="46"/>
      <c r="F15" s="46"/>
      <c r="G15" s="46"/>
      <c r="H15" s="46"/>
      <c r="I15" s="76" t="s">
        <v>65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7"/>
      <c r="AS15" s="74">
        <v>54798.91</v>
      </c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5">
        <v>120</v>
      </c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69">
        <f>AS15/BM15</f>
        <v>456.6575833333334</v>
      </c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70"/>
    </row>
    <row r="16" spans="1:102" s="10" customFormat="1" ht="48.75" customHeight="1">
      <c r="A16" s="43" t="s">
        <v>66</v>
      </c>
      <c r="B16" s="43"/>
      <c r="C16" s="43"/>
      <c r="D16" s="43"/>
      <c r="E16" s="43"/>
      <c r="F16" s="43"/>
      <c r="G16" s="43"/>
      <c r="H16" s="43"/>
      <c r="I16" s="44" t="s">
        <v>67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5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80"/>
    </row>
    <row r="17" spans="1:102" s="10" customFormat="1" ht="48.75" customHeight="1">
      <c r="A17" s="64" t="s">
        <v>68</v>
      </c>
      <c r="B17" s="64"/>
      <c r="C17" s="64"/>
      <c r="D17" s="64"/>
      <c r="E17" s="64"/>
      <c r="F17" s="64"/>
      <c r="G17" s="64"/>
      <c r="H17" s="64"/>
      <c r="I17" s="65" t="s">
        <v>69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6"/>
      <c r="AS17" s="67">
        <f>AS18+AS19+AS20+AS21+AS22</f>
        <v>1011006</v>
      </c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9">
        <f>CG18+CG19+CG20+CG21+CG22</f>
        <v>6789.256451612903</v>
      </c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70"/>
    </row>
    <row r="18" spans="1:102" s="10" customFormat="1" ht="15.75">
      <c r="A18" s="71"/>
      <c r="B18" s="71"/>
      <c r="C18" s="71"/>
      <c r="D18" s="71"/>
      <c r="E18" s="71"/>
      <c r="F18" s="71"/>
      <c r="G18" s="71"/>
      <c r="H18" s="71"/>
      <c r="I18" s="72" t="s">
        <v>70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3"/>
      <c r="AS18" s="74">
        <f>'[1]станд.тариф.став.'!$C$8+'[1]станд.тариф.став.'!$C$9</f>
        <v>380322</v>
      </c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5">
        <v>248</v>
      </c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69">
        <f>AS18/BM18</f>
        <v>1533.5564516129032</v>
      </c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70"/>
    </row>
    <row r="19" spans="1:102" s="10" customFormat="1" ht="15.75">
      <c r="A19" s="71"/>
      <c r="B19" s="71"/>
      <c r="C19" s="71"/>
      <c r="D19" s="71"/>
      <c r="E19" s="71"/>
      <c r="F19" s="71"/>
      <c r="G19" s="71"/>
      <c r="H19" s="71"/>
      <c r="I19" s="72" t="s">
        <v>71</v>
      </c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3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81"/>
    </row>
    <row r="20" spans="1:102" s="10" customFormat="1" ht="15.75">
      <c r="A20" s="71"/>
      <c r="B20" s="71"/>
      <c r="C20" s="71"/>
      <c r="D20" s="71"/>
      <c r="E20" s="71"/>
      <c r="F20" s="71"/>
      <c r="G20" s="71"/>
      <c r="H20" s="71"/>
      <c r="I20" s="72" t="s">
        <v>72</v>
      </c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3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81"/>
    </row>
    <row r="21" spans="1:102" s="10" customFormat="1" ht="66.75" customHeight="1">
      <c r="A21" s="71"/>
      <c r="B21" s="71"/>
      <c r="C21" s="71"/>
      <c r="D21" s="71"/>
      <c r="E21" s="71"/>
      <c r="F21" s="71"/>
      <c r="G21" s="71"/>
      <c r="H21" s="71"/>
      <c r="I21" s="72" t="s">
        <v>73</v>
      </c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3"/>
      <c r="AS21" s="74">
        <f>'[1]станд.тариф.став.'!$C$17</f>
        <v>630684</v>
      </c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5">
        <v>120</v>
      </c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69">
        <f>AS21/BM21</f>
        <v>5255.7</v>
      </c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70"/>
    </row>
    <row r="22" spans="1:102" s="10" customFormat="1" ht="50.25" customHeight="1">
      <c r="A22" s="46"/>
      <c r="B22" s="46"/>
      <c r="C22" s="46"/>
      <c r="D22" s="46"/>
      <c r="E22" s="46"/>
      <c r="F22" s="46"/>
      <c r="G22" s="46"/>
      <c r="H22" s="46"/>
      <c r="I22" s="76" t="s">
        <v>74</v>
      </c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7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70"/>
    </row>
    <row r="23" spans="1:102" s="10" customFormat="1" ht="48.75" customHeight="1">
      <c r="A23" s="64" t="s">
        <v>75</v>
      </c>
      <c r="B23" s="64"/>
      <c r="C23" s="64"/>
      <c r="D23" s="64"/>
      <c r="E23" s="64"/>
      <c r="F23" s="64"/>
      <c r="G23" s="64"/>
      <c r="H23" s="64"/>
      <c r="I23" s="65" t="s">
        <v>76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6"/>
      <c r="AS23" s="67">
        <f>AS24+AS25</f>
        <v>132219.78</v>
      </c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8">
        <f>BM24+BM25</f>
        <v>240</v>
      </c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9">
        <f aca="true" t="shared" si="0" ref="CG23:CG31">AS23/BM23</f>
        <v>550.91575</v>
      </c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70"/>
    </row>
    <row r="24" spans="1:102" s="10" customFormat="1" ht="19.5" customHeight="1">
      <c r="A24" s="71"/>
      <c r="B24" s="71"/>
      <c r="C24" s="71"/>
      <c r="D24" s="71"/>
      <c r="E24" s="71"/>
      <c r="F24" s="71"/>
      <c r="G24" s="71"/>
      <c r="H24" s="71"/>
      <c r="I24" s="72" t="s">
        <v>11</v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3"/>
      <c r="AS24" s="74">
        <v>66109.89</v>
      </c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5">
        <v>120</v>
      </c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69">
        <f t="shared" si="0"/>
        <v>550.91575</v>
      </c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70"/>
    </row>
    <row r="25" spans="1:102" s="10" customFormat="1" ht="19.5" customHeight="1">
      <c r="A25" s="46"/>
      <c r="B25" s="46"/>
      <c r="C25" s="46"/>
      <c r="D25" s="46"/>
      <c r="E25" s="46"/>
      <c r="F25" s="46"/>
      <c r="G25" s="46"/>
      <c r="H25" s="46"/>
      <c r="I25" s="76" t="s">
        <v>65</v>
      </c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7"/>
      <c r="AS25" s="74">
        <v>66109.89</v>
      </c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5">
        <v>120</v>
      </c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69">
        <f t="shared" si="0"/>
        <v>550.91575</v>
      </c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70"/>
    </row>
    <row r="26" spans="1:102" s="10" customFormat="1" ht="81.75" customHeight="1">
      <c r="A26" s="64" t="s">
        <v>77</v>
      </c>
      <c r="B26" s="64"/>
      <c r="C26" s="64"/>
      <c r="D26" s="64"/>
      <c r="E26" s="64"/>
      <c r="F26" s="64"/>
      <c r="G26" s="64"/>
      <c r="H26" s="64"/>
      <c r="I26" s="65" t="s">
        <v>78</v>
      </c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6"/>
      <c r="AS26" s="67">
        <f>AS27+AS28</f>
        <v>28731.36</v>
      </c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8">
        <f>BM27+BM28</f>
        <v>240</v>
      </c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9">
        <f t="shared" si="0"/>
        <v>119.714</v>
      </c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70"/>
    </row>
    <row r="27" spans="1:102" s="10" customFormat="1" ht="19.5" customHeight="1">
      <c r="A27" s="71"/>
      <c r="B27" s="71"/>
      <c r="C27" s="71"/>
      <c r="D27" s="71"/>
      <c r="E27" s="71"/>
      <c r="F27" s="71"/>
      <c r="G27" s="71"/>
      <c r="H27" s="71"/>
      <c r="I27" s="72" t="s">
        <v>11</v>
      </c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3"/>
      <c r="AS27" s="74">
        <v>14365.68</v>
      </c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5">
        <v>120</v>
      </c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69">
        <f t="shared" si="0"/>
        <v>119.714</v>
      </c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70"/>
    </row>
    <row r="28" spans="1:102" s="10" customFormat="1" ht="19.5" customHeight="1">
      <c r="A28" s="46"/>
      <c r="B28" s="46"/>
      <c r="C28" s="46"/>
      <c r="D28" s="46"/>
      <c r="E28" s="46"/>
      <c r="F28" s="46"/>
      <c r="G28" s="46"/>
      <c r="H28" s="46"/>
      <c r="I28" s="76" t="s">
        <v>65</v>
      </c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7"/>
      <c r="AS28" s="74">
        <v>14365.68</v>
      </c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5">
        <v>120</v>
      </c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69">
        <f t="shared" si="0"/>
        <v>119.714</v>
      </c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70"/>
    </row>
    <row r="29" spans="1:102" s="10" customFormat="1" ht="150" customHeight="1">
      <c r="A29" s="64" t="s">
        <v>79</v>
      </c>
      <c r="B29" s="64"/>
      <c r="C29" s="64"/>
      <c r="D29" s="64"/>
      <c r="E29" s="64"/>
      <c r="F29" s="64"/>
      <c r="G29" s="64"/>
      <c r="H29" s="64"/>
      <c r="I29" s="65" t="s">
        <v>80</v>
      </c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6"/>
      <c r="AS29" s="67">
        <f>AS30+AS31</f>
        <v>45356.02</v>
      </c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8">
        <f>BM30+BM31</f>
        <v>240</v>
      </c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9">
        <f t="shared" si="0"/>
        <v>188.98341666666664</v>
      </c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70"/>
    </row>
    <row r="30" spans="1:102" s="10" customFormat="1" ht="15.75">
      <c r="A30" s="71"/>
      <c r="B30" s="71"/>
      <c r="C30" s="71"/>
      <c r="D30" s="71"/>
      <c r="E30" s="71"/>
      <c r="F30" s="71"/>
      <c r="G30" s="71"/>
      <c r="H30" s="71"/>
      <c r="I30" s="72" t="s">
        <v>11</v>
      </c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3"/>
      <c r="AS30" s="74">
        <v>22678.01</v>
      </c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5">
        <v>120</v>
      </c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69">
        <f t="shared" si="0"/>
        <v>188.98341666666664</v>
      </c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70"/>
    </row>
    <row r="31" spans="1:102" s="10" customFormat="1" ht="15.75">
      <c r="A31" s="46"/>
      <c r="B31" s="46"/>
      <c r="C31" s="46"/>
      <c r="D31" s="46"/>
      <c r="E31" s="46"/>
      <c r="F31" s="46"/>
      <c r="G31" s="46"/>
      <c r="H31" s="46"/>
      <c r="I31" s="76" t="s">
        <v>65</v>
      </c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7"/>
      <c r="AS31" s="74">
        <v>22678.01</v>
      </c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47">
        <v>120</v>
      </c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69">
        <f t="shared" si="0"/>
        <v>188.98341666666664</v>
      </c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70"/>
    </row>
    <row r="32" ht="4.5" customHeight="1" hidden="1"/>
    <row r="33" spans="1:102" ht="27.75" customHeight="1">
      <c r="A33" s="48" t="s">
        <v>81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SheetLayoutView="100" zoomScalePageLayoutView="0" workbookViewId="0" topLeftCell="A1">
      <pane xSplit="61" ySplit="14" topLeftCell="BJ33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CD39" sqref="CD39:CX39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82</v>
      </c>
    </row>
    <row r="2" spans="67:102" s="1" customFormat="1" ht="40.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2" t="s">
        <v>83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</row>
    <row r="10" spans="1:102" s="6" customFormat="1" ht="39.75" customHeight="1">
      <c r="A10" s="53" t="s">
        <v>84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</row>
    <row r="11" s="16" customFormat="1" ht="15.75" hidden="1"/>
    <row r="12" s="3" customFormat="1" ht="16.5">
      <c r="CX12" s="4" t="s">
        <v>85</v>
      </c>
    </row>
    <row r="13" s="16" customFormat="1" ht="6" customHeight="1" hidden="1"/>
    <row r="14" spans="1:102" s="9" customFormat="1" ht="64.5" customHeight="1">
      <c r="A14" s="63" t="s">
        <v>86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40" t="s">
        <v>87</v>
      </c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0" t="s">
        <v>88</v>
      </c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</row>
    <row r="15" spans="1:102" s="10" customFormat="1" ht="36" customHeight="1">
      <c r="A15" s="64" t="s">
        <v>63</v>
      </c>
      <c r="B15" s="64"/>
      <c r="C15" s="64"/>
      <c r="D15" s="64"/>
      <c r="E15" s="64"/>
      <c r="F15" s="64"/>
      <c r="G15" s="64"/>
      <c r="H15" s="64"/>
      <c r="I15" s="66" t="s">
        <v>89</v>
      </c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68">
        <f>BJ17+BJ18+BJ20+BJ21</f>
        <v>0</v>
      </c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>
        <f>CD17+CD18+CD19+CD20+CD21+CD32</f>
        <v>157.95</v>
      </c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84"/>
    </row>
    <row r="16" spans="1:102" s="10" customFormat="1" ht="21.75" customHeight="1">
      <c r="A16" s="71"/>
      <c r="B16" s="71"/>
      <c r="C16" s="71"/>
      <c r="D16" s="71"/>
      <c r="E16" s="71"/>
      <c r="F16" s="71"/>
      <c r="G16" s="71"/>
      <c r="H16" s="71"/>
      <c r="I16" s="85" t="s">
        <v>90</v>
      </c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87"/>
    </row>
    <row r="17" spans="1:102" s="10" customFormat="1" ht="21.75" customHeight="1">
      <c r="A17" s="71"/>
      <c r="B17" s="71"/>
      <c r="C17" s="71"/>
      <c r="D17" s="71"/>
      <c r="E17" s="71"/>
      <c r="F17" s="71"/>
      <c r="G17" s="71"/>
      <c r="H17" s="71"/>
      <c r="I17" s="73" t="s">
        <v>91</v>
      </c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>
        <v>13</v>
      </c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87"/>
    </row>
    <row r="18" spans="1:102" s="10" customFormat="1" ht="21.75" customHeight="1">
      <c r="A18" s="71"/>
      <c r="B18" s="71"/>
      <c r="C18" s="71"/>
      <c r="D18" s="71"/>
      <c r="E18" s="71"/>
      <c r="F18" s="71"/>
      <c r="G18" s="71"/>
      <c r="H18" s="71"/>
      <c r="I18" s="73" t="s">
        <v>92</v>
      </c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87"/>
    </row>
    <row r="19" spans="1:102" s="10" customFormat="1" ht="21.75" customHeight="1">
      <c r="A19" s="71"/>
      <c r="B19" s="71"/>
      <c r="C19" s="71"/>
      <c r="D19" s="71"/>
      <c r="E19" s="71"/>
      <c r="F19" s="71"/>
      <c r="G19" s="71"/>
      <c r="H19" s="71"/>
      <c r="I19" s="73" t="s">
        <v>93</v>
      </c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>
        <v>57.55</v>
      </c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87"/>
    </row>
    <row r="20" spans="1:102" s="10" customFormat="1" ht="21.75" customHeight="1">
      <c r="A20" s="71"/>
      <c r="B20" s="71"/>
      <c r="C20" s="71"/>
      <c r="D20" s="71"/>
      <c r="E20" s="71"/>
      <c r="F20" s="71"/>
      <c r="G20" s="71"/>
      <c r="H20" s="71"/>
      <c r="I20" s="73" t="s">
        <v>94</v>
      </c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>
        <v>17.43</v>
      </c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87"/>
    </row>
    <row r="21" spans="1:102" s="10" customFormat="1" ht="21.75" customHeight="1">
      <c r="A21" s="71"/>
      <c r="B21" s="71"/>
      <c r="C21" s="71"/>
      <c r="D21" s="71"/>
      <c r="E21" s="71"/>
      <c r="F21" s="71"/>
      <c r="G21" s="71"/>
      <c r="H21" s="71"/>
      <c r="I21" s="73" t="s">
        <v>95</v>
      </c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75">
        <f>BJ23+BJ24+BJ25</f>
        <v>0</v>
      </c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>
        <f>CD23+CD24+CD25</f>
        <v>58.44</v>
      </c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87"/>
    </row>
    <row r="22" spans="1:102" s="10" customFormat="1" ht="21.75" customHeight="1">
      <c r="A22" s="71"/>
      <c r="B22" s="71"/>
      <c r="C22" s="71"/>
      <c r="D22" s="71"/>
      <c r="E22" s="71"/>
      <c r="F22" s="71"/>
      <c r="G22" s="71"/>
      <c r="H22" s="71"/>
      <c r="I22" s="73" t="s">
        <v>96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87"/>
    </row>
    <row r="23" spans="1:102" s="10" customFormat="1" ht="36.75" customHeight="1">
      <c r="A23" s="71"/>
      <c r="B23" s="71"/>
      <c r="C23" s="71"/>
      <c r="D23" s="71"/>
      <c r="E23" s="71"/>
      <c r="F23" s="71"/>
      <c r="G23" s="71"/>
      <c r="H23" s="71"/>
      <c r="I23" s="89" t="s">
        <v>97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87"/>
    </row>
    <row r="24" spans="1:102" s="10" customFormat="1" ht="54" customHeight="1">
      <c r="A24" s="71"/>
      <c r="B24" s="71"/>
      <c r="C24" s="71"/>
      <c r="D24" s="71"/>
      <c r="E24" s="71"/>
      <c r="F24" s="71"/>
      <c r="G24" s="71"/>
      <c r="H24" s="71"/>
      <c r="I24" s="89" t="s">
        <v>98</v>
      </c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87"/>
    </row>
    <row r="25" spans="1:102" s="10" customFormat="1" ht="36.75" customHeight="1">
      <c r="A25" s="71"/>
      <c r="B25" s="71"/>
      <c r="C25" s="71"/>
      <c r="D25" s="71"/>
      <c r="E25" s="71"/>
      <c r="F25" s="71"/>
      <c r="G25" s="71"/>
      <c r="H25" s="71"/>
      <c r="I25" s="89" t="s">
        <v>99</v>
      </c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75">
        <f>BJ27+BJ28+BJ29+BJ30+BJ31</f>
        <v>0</v>
      </c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>
        <f>CD27+CD28+CD29+CD30+CD31</f>
        <v>58.44</v>
      </c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87"/>
    </row>
    <row r="26" spans="1:102" s="10" customFormat="1" ht="21.75" customHeight="1">
      <c r="A26" s="71"/>
      <c r="B26" s="71"/>
      <c r="C26" s="71"/>
      <c r="D26" s="71"/>
      <c r="E26" s="71"/>
      <c r="F26" s="71"/>
      <c r="G26" s="71"/>
      <c r="H26" s="71"/>
      <c r="I26" s="89" t="s">
        <v>90</v>
      </c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87"/>
    </row>
    <row r="27" spans="1:102" s="10" customFormat="1" ht="21.75" customHeight="1">
      <c r="A27" s="71"/>
      <c r="B27" s="71"/>
      <c r="C27" s="71"/>
      <c r="D27" s="71"/>
      <c r="E27" s="71"/>
      <c r="F27" s="71"/>
      <c r="G27" s="71"/>
      <c r="H27" s="71"/>
      <c r="I27" s="91" t="s">
        <v>100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>
        <v>4</v>
      </c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87"/>
    </row>
    <row r="28" spans="1:102" s="10" customFormat="1" ht="36" customHeight="1">
      <c r="A28" s="71"/>
      <c r="B28" s="71"/>
      <c r="C28" s="71"/>
      <c r="D28" s="71"/>
      <c r="E28" s="71"/>
      <c r="F28" s="71"/>
      <c r="G28" s="71"/>
      <c r="H28" s="71"/>
      <c r="I28" s="91" t="s">
        <v>101</v>
      </c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87"/>
    </row>
    <row r="29" spans="1:102" s="10" customFormat="1" ht="54" customHeight="1">
      <c r="A29" s="71"/>
      <c r="B29" s="71"/>
      <c r="C29" s="71"/>
      <c r="D29" s="71"/>
      <c r="E29" s="71"/>
      <c r="F29" s="71"/>
      <c r="G29" s="71"/>
      <c r="H29" s="71"/>
      <c r="I29" s="91" t="s">
        <v>102</v>
      </c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>
        <v>0.5</v>
      </c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87"/>
    </row>
    <row r="30" spans="1:102" s="10" customFormat="1" ht="22.5" customHeight="1">
      <c r="A30" s="71"/>
      <c r="B30" s="71"/>
      <c r="C30" s="71"/>
      <c r="D30" s="71"/>
      <c r="E30" s="71"/>
      <c r="F30" s="71"/>
      <c r="G30" s="71"/>
      <c r="H30" s="71"/>
      <c r="I30" s="91" t="s">
        <v>103</v>
      </c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>
        <v>10.5</v>
      </c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87"/>
    </row>
    <row r="31" spans="1:102" s="10" customFormat="1" ht="36.75" customHeight="1">
      <c r="A31" s="71"/>
      <c r="B31" s="71"/>
      <c r="C31" s="71"/>
      <c r="D31" s="71"/>
      <c r="E31" s="71"/>
      <c r="F31" s="71"/>
      <c r="G31" s="71"/>
      <c r="H31" s="71"/>
      <c r="I31" s="91" t="s">
        <v>104</v>
      </c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>
        <v>43.44</v>
      </c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87"/>
    </row>
    <row r="32" spans="1:102" s="10" customFormat="1" ht="21.75" customHeight="1">
      <c r="A32" s="71"/>
      <c r="B32" s="71"/>
      <c r="C32" s="71"/>
      <c r="D32" s="71"/>
      <c r="E32" s="71"/>
      <c r="F32" s="71"/>
      <c r="G32" s="71"/>
      <c r="H32" s="71"/>
      <c r="I32" s="73" t="s">
        <v>105</v>
      </c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75">
        <f>BJ34+BJ35+BJ36+BJ37</f>
        <v>0</v>
      </c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>
        <f>CD34+CD35+CD36+CD37</f>
        <v>11.530000000000001</v>
      </c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87"/>
    </row>
    <row r="33" spans="1:102" s="10" customFormat="1" ht="21.75" customHeight="1">
      <c r="A33" s="71"/>
      <c r="B33" s="71"/>
      <c r="C33" s="71"/>
      <c r="D33" s="71"/>
      <c r="E33" s="71"/>
      <c r="F33" s="71"/>
      <c r="G33" s="71"/>
      <c r="H33" s="71"/>
      <c r="I33" s="73" t="s">
        <v>90</v>
      </c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87"/>
    </row>
    <row r="34" spans="1:102" s="10" customFormat="1" ht="21.75" customHeight="1">
      <c r="A34" s="71"/>
      <c r="B34" s="71"/>
      <c r="C34" s="71"/>
      <c r="D34" s="71"/>
      <c r="E34" s="71"/>
      <c r="F34" s="71"/>
      <c r="G34" s="71"/>
      <c r="H34" s="71"/>
      <c r="I34" s="89" t="s">
        <v>106</v>
      </c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>
        <v>0.14</v>
      </c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87"/>
    </row>
    <row r="35" spans="1:102" s="10" customFormat="1" ht="21.75" customHeight="1">
      <c r="A35" s="71"/>
      <c r="B35" s="71"/>
      <c r="C35" s="71"/>
      <c r="D35" s="71"/>
      <c r="E35" s="71"/>
      <c r="F35" s="71"/>
      <c r="G35" s="71"/>
      <c r="H35" s="71"/>
      <c r="I35" s="89" t="s">
        <v>107</v>
      </c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87"/>
    </row>
    <row r="36" spans="1:102" s="10" customFormat="1" ht="21.75" customHeight="1">
      <c r="A36" s="71"/>
      <c r="B36" s="71"/>
      <c r="C36" s="71"/>
      <c r="D36" s="71"/>
      <c r="E36" s="71"/>
      <c r="F36" s="71"/>
      <c r="G36" s="71"/>
      <c r="H36" s="71"/>
      <c r="I36" s="89" t="s">
        <v>108</v>
      </c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87"/>
    </row>
    <row r="37" spans="1:102" s="10" customFormat="1" ht="37.5" customHeight="1">
      <c r="A37" s="46"/>
      <c r="B37" s="46"/>
      <c r="C37" s="46"/>
      <c r="D37" s="46"/>
      <c r="E37" s="46"/>
      <c r="F37" s="46"/>
      <c r="G37" s="46"/>
      <c r="H37" s="46"/>
      <c r="I37" s="93" t="s">
        <v>109</v>
      </c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95">
        <v>11.39</v>
      </c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6"/>
    </row>
    <row r="38" spans="1:102" s="10" customFormat="1" ht="101.25" customHeight="1">
      <c r="A38" s="43" t="s">
        <v>66</v>
      </c>
      <c r="B38" s="43"/>
      <c r="C38" s="43"/>
      <c r="D38" s="43"/>
      <c r="E38" s="43"/>
      <c r="F38" s="43"/>
      <c r="G38" s="43"/>
      <c r="H38" s="43"/>
      <c r="I38" s="45" t="s">
        <v>110</v>
      </c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98">
        <f>'[2]станд.тариф.став.'!$C$8+'[2]станд.тариф.став.'!$C$9+'[2]станд.тариф.став.'!$C$17</f>
        <v>852014</v>
      </c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</row>
    <row r="39" spans="1:102" s="10" customFormat="1" ht="24" customHeight="1">
      <c r="A39" s="43" t="s">
        <v>68</v>
      </c>
      <c r="B39" s="43"/>
      <c r="C39" s="43"/>
      <c r="D39" s="43"/>
      <c r="E39" s="43"/>
      <c r="F39" s="43"/>
      <c r="G39" s="43"/>
      <c r="H39" s="43"/>
      <c r="I39" s="45" t="s">
        <v>111</v>
      </c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100"/>
    </row>
    <row r="40" spans="1:102" s="10" customFormat="1" ht="39.75" customHeight="1">
      <c r="A40" s="46"/>
      <c r="B40" s="46"/>
      <c r="C40" s="46"/>
      <c r="D40" s="46"/>
      <c r="E40" s="46"/>
      <c r="F40" s="46"/>
      <c r="G40" s="46"/>
      <c r="H40" s="46"/>
      <c r="I40" s="51" t="s">
        <v>112</v>
      </c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47">
        <f>BJ15+BJ38+BJ39</f>
        <v>0</v>
      </c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102">
        <f>CD15+CD38+CD39</f>
        <v>852171.95</v>
      </c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BD21" sqref="BD21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113</v>
      </c>
    </row>
    <row r="2" spans="67:102" s="1" customFormat="1" ht="41.2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2" t="s">
        <v>114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</row>
    <row r="10" spans="1:102" s="6" customFormat="1" ht="41.25" customHeight="1">
      <c r="A10" s="53" t="s">
        <v>115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</row>
    <row r="11" s="3" customFormat="1" ht="16.5" hidden="1"/>
    <row r="12" spans="1:102" s="9" customFormat="1" ht="84" customHeight="1">
      <c r="A12" s="63" t="s">
        <v>116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40" t="s">
        <v>117</v>
      </c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0" t="s">
        <v>118</v>
      </c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51.75" customHeight="1">
      <c r="A13" s="46" t="s">
        <v>63</v>
      </c>
      <c r="B13" s="46"/>
      <c r="C13" s="46"/>
      <c r="D13" s="46"/>
      <c r="E13" s="46"/>
      <c r="F13" s="46"/>
      <c r="G13" s="46"/>
      <c r="H13" s="50" t="s">
        <v>119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1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104"/>
    </row>
    <row r="14" spans="1:102" s="10" customFormat="1" ht="129" customHeight="1">
      <c r="A14" s="43" t="s">
        <v>66</v>
      </c>
      <c r="B14" s="43"/>
      <c r="C14" s="43"/>
      <c r="D14" s="43"/>
      <c r="E14" s="43"/>
      <c r="F14" s="43"/>
      <c r="G14" s="43"/>
      <c r="H14" s="44" t="s">
        <v>120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5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100"/>
    </row>
    <row r="15" spans="1:102" s="10" customFormat="1" ht="65.25" customHeight="1">
      <c r="A15" s="43" t="s">
        <v>68</v>
      </c>
      <c r="B15" s="43"/>
      <c r="C15" s="43"/>
      <c r="D15" s="43"/>
      <c r="E15" s="43"/>
      <c r="F15" s="43"/>
      <c r="G15" s="43"/>
      <c r="H15" s="44" t="s">
        <v>121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5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100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BD21" sqref="BD21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122</v>
      </c>
    </row>
    <row r="2" spans="67:102" s="1" customFormat="1" ht="41.2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2" t="s">
        <v>114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</row>
    <row r="10" spans="1:102" s="6" customFormat="1" ht="59.25" customHeight="1">
      <c r="A10" s="53" t="s">
        <v>123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</row>
    <row r="11" s="3" customFormat="1" ht="16.5" hidden="1"/>
    <row r="12" spans="1:102" s="9" customFormat="1" ht="176.25" customHeight="1">
      <c r="A12" s="63" t="s">
        <v>116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40" t="s">
        <v>124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0" t="s">
        <v>125</v>
      </c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0" t="s">
        <v>126</v>
      </c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55.5" customHeight="1">
      <c r="A13" s="71" t="s">
        <v>63</v>
      </c>
      <c r="B13" s="71"/>
      <c r="C13" s="71"/>
      <c r="D13" s="71"/>
      <c r="E13" s="71"/>
      <c r="F13" s="71"/>
      <c r="G13" s="71"/>
      <c r="H13" s="105" t="s">
        <v>127</v>
      </c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8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87"/>
    </row>
    <row r="14" spans="1:102" s="10" customFormat="1" ht="23.25" customHeight="1">
      <c r="A14" s="71"/>
      <c r="B14" s="71"/>
      <c r="C14" s="71"/>
      <c r="D14" s="71"/>
      <c r="E14" s="71"/>
      <c r="F14" s="71"/>
      <c r="G14" s="71"/>
      <c r="H14" s="106" t="s">
        <v>128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7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87"/>
    </row>
    <row r="15" spans="1:102" s="10" customFormat="1" ht="23.25" customHeight="1">
      <c r="A15" s="71"/>
      <c r="B15" s="71"/>
      <c r="C15" s="71"/>
      <c r="D15" s="71"/>
      <c r="E15" s="71"/>
      <c r="F15" s="71"/>
      <c r="G15" s="71"/>
      <c r="H15" s="106" t="s">
        <v>129</v>
      </c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7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87"/>
    </row>
    <row r="16" spans="1:102" s="10" customFormat="1" ht="23.25" customHeight="1">
      <c r="A16" s="46"/>
      <c r="B16" s="46"/>
      <c r="C16" s="46"/>
      <c r="D16" s="46"/>
      <c r="E16" s="46"/>
      <c r="F16" s="46"/>
      <c r="G16" s="46"/>
      <c r="H16" s="108" t="s">
        <v>130</v>
      </c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9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104"/>
    </row>
    <row r="17" spans="1:102" s="10" customFormat="1" ht="55.5" customHeight="1">
      <c r="A17" s="71" t="s">
        <v>66</v>
      </c>
      <c r="B17" s="71"/>
      <c r="C17" s="71"/>
      <c r="D17" s="71"/>
      <c r="E17" s="71"/>
      <c r="F17" s="71"/>
      <c r="G17" s="71"/>
      <c r="H17" s="105" t="s">
        <v>131</v>
      </c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8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87"/>
    </row>
    <row r="18" spans="1:102" s="10" customFormat="1" ht="23.25" customHeight="1">
      <c r="A18" s="71"/>
      <c r="B18" s="71"/>
      <c r="C18" s="71"/>
      <c r="D18" s="71"/>
      <c r="E18" s="71"/>
      <c r="F18" s="71"/>
      <c r="G18" s="71"/>
      <c r="H18" s="106" t="s">
        <v>128</v>
      </c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7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87"/>
    </row>
    <row r="19" spans="1:102" s="10" customFormat="1" ht="23.25" customHeight="1">
      <c r="A19" s="71"/>
      <c r="B19" s="71"/>
      <c r="C19" s="71"/>
      <c r="D19" s="71"/>
      <c r="E19" s="71"/>
      <c r="F19" s="71"/>
      <c r="G19" s="71"/>
      <c r="H19" s="106" t="s">
        <v>129</v>
      </c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7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87"/>
    </row>
    <row r="20" spans="1:102" s="10" customFormat="1" ht="23.25" customHeight="1">
      <c r="A20" s="46"/>
      <c r="B20" s="46"/>
      <c r="C20" s="46"/>
      <c r="D20" s="46"/>
      <c r="E20" s="46"/>
      <c r="F20" s="46"/>
      <c r="G20" s="46"/>
      <c r="H20" s="108" t="s">
        <v>130</v>
      </c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9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104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AW21" sqref="AW21:BE21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132</v>
      </c>
    </row>
    <row r="2" spans="66:102" s="1" customFormat="1" ht="55.5" customHeight="1">
      <c r="BN2" s="56" t="s">
        <v>1</v>
      </c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2" t="s">
        <v>133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</row>
    <row r="10" spans="1:102" s="6" customFormat="1" ht="39.75" customHeight="1">
      <c r="A10" s="53" t="s">
        <v>134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</row>
    <row r="11" ht="18.75" customHeight="1" hidden="1"/>
    <row r="12" spans="1:102" s="17" customFormat="1" ht="27.75" customHeight="1">
      <c r="A12" s="110" t="s">
        <v>135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1"/>
      <c r="V12" s="114" t="s">
        <v>136</v>
      </c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6"/>
      <c r="AW12" s="114" t="s">
        <v>137</v>
      </c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6"/>
      <c r="BX12" s="114" t="s">
        <v>138</v>
      </c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</row>
    <row r="13" spans="1:102" s="17" customFormat="1" ht="35.2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3"/>
      <c r="V13" s="117" t="s">
        <v>128</v>
      </c>
      <c r="W13" s="117"/>
      <c r="X13" s="117"/>
      <c r="Y13" s="117"/>
      <c r="Z13" s="117"/>
      <c r="AA13" s="117"/>
      <c r="AB13" s="117"/>
      <c r="AC13" s="117"/>
      <c r="AD13" s="117"/>
      <c r="AE13" s="117" t="s">
        <v>129</v>
      </c>
      <c r="AF13" s="117"/>
      <c r="AG13" s="117"/>
      <c r="AH13" s="117"/>
      <c r="AI13" s="117"/>
      <c r="AJ13" s="117"/>
      <c r="AK13" s="117"/>
      <c r="AL13" s="117"/>
      <c r="AM13" s="117"/>
      <c r="AN13" s="117" t="s">
        <v>139</v>
      </c>
      <c r="AO13" s="117"/>
      <c r="AP13" s="117"/>
      <c r="AQ13" s="117"/>
      <c r="AR13" s="117"/>
      <c r="AS13" s="117"/>
      <c r="AT13" s="117"/>
      <c r="AU13" s="117"/>
      <c r="AV13" s="117"/>
      <c r="AW13" s="117" t="s">
        <v>128</v>
      </c>
      <c r="AX13" s="117"/>
      <c r="AY13" s="117"/>
      <c r="AZ13" s="117"/>
      <c r="BA13" s="117"/>
      <c r="BB13" s="117"/>
      <c r="BC13" s="117"/>
      <c r="BD13" s="117"/>
      <c r="BE13" s="117"/>
      <c r="BF13" s="117" t="s">
        <v>129</v>
      </c>
      <c r="BG13" s="117"/>
      <c r="BH13" s="117"/>
      <c r="BI13" s="117"/>
      <c r="BJ13" s="117"/>
      <c r="BK13" s="117"/>
      <c r="BL13" s="117"/>
      <c r="BM13" s="117"/>
      <c r="BN13" s="117"/>
      <c r="BO13" s="117" t="s">
        <v>139</v>
      </c>
      <c r="BP13" s="117"/>
      <c r="BQ13" s="117"/>
      <c r="BR13" s="117"/>
      <c r="BS13" s="117"/>
      <c r="BT13" s="117"/>
      <c r="BU13" s="117"/>
      <c r="BV13" s="117"/>
      <c r="BW13" s="117"/>
      <c r="BX13" s="117" t="s">
        <v>128</v>
      </c>
      <c r="BY13" s="117"/>
      <c r="BZ13" s="117"/>
      <c r="CA13" s="117"/>
      <c r="CB13" s="117"/>
      <c r="CC13" s="117"/>
      <c r="CD13" s="117"/>
      <c r="CE13" s="117"/>
      <c r="CF13" s="117"/>
      <c r="CG13" s="117" t="s">
        <v>129</v>
      </c>
      <c r="CH13" s="117"/>
      <c r="CI13" s="117"/>
      <c r="CJ13" s="117"/>
      <c r="CK13" s="117"/>
      <c r="CL13" s="117"/>
      <c r="CM13" s="117"/>
      <c r="CN13" s="117"/>
      <c r="CO13" s="117"/>
      <c r="CP13" s="117" t="s">
        <v>139</v>
      </c>
      <c r="CQ13" s="117"/>
      <c r="CR13" s="117"/>
      <c r="CS13" s="117"/>
      <c r="CT13" s="117"/>
      <c r="CU13" s="117"/>
      <c r="CV13" s="117"/>
      <c r="CW13" s="117"/>
      <c r="CX13" s="114"/>
    </row>
    <row r="14" spans="1:102" s="18" customFormat="1" ht="12.75">
      <c r="A14" s="118" t="s">
        <v>63</v>
      </c>
      <c r="B14" s="119"/>
      <c r="C14" s="119"/>
      <c r="D14" s="119"/>
      <c r="E14" s="119"/>
      <c r="F14" s="120"/>
      <c r="G14" s="121" t="s">
        <v>140</v>
      </c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20"/>
    </row>
    <row r="15" spans="1:102" s="18" customFormat="1" ht="12.75">
      <c r="A15" s="123"/>
      <c r="B15" s="124"/>
      <c r="C15" s="124"/>
      <c r="D15" s="124"/>
      <c r="E15" s="124"/>
      <c r="F15" s="125"/>
      <c r="G15" s="126" t="s">
        <v>141</v>
      </c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5"/>
    </row>
    <row r="16" spans="1:102" s="18" customFormat="1" ht="12.75">
      <c r="A16" s="128"/>
      <c r="B16" s="129"/>
      <c r="C16" s="129"/>
      <c r="D16" s="129"/>
      <c r="E16" s="129"/>
      <c r="F16" s="130"/>
      <c r="G16" s="131" t="s">
        <v>142</v>
      </c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30"/>
    </row>
    <row r="17" spans="1:102" s="18" customFormat="1" ht="27.75" customHeight="1">
      <c r="A17" s="118" t="s">
        <v>66</v>
      </c>
      <c r="B17" s="119"/>
      <c r="C17" s="119"/>
      <c r="D17" s="119"/>
      <c r="E17" s="119"/>
      <c r="F17" s="120"/>
      <c r="G17" s="121" t="s">
        <v>143</v>
      </c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20"/>
    </row>
    <row r="18" spans="1:102" s="18" customFormat="1" ht="12.75">
      <c r="A18" s="123"/>
      <c r="B18" s="124"/>
      <c r="C18" s="124"/>
      <c r="D18" s="124"/>
      <c r="E18" s="124"/>
      <c r="F18" s="125"/>
      <c r="G18" s="126" t="s">
        <v>141</v>
      </c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5"/>
    </row>
    <row r="19" spans="1:102" s="18" customFormat="1" ht="12.75">
      <c r="A19" s="128"/>
      <c r="B19" s="129"/>
      <c r="C19" s="129"/>
      <c r="D19" s="129"/>
      <c r="E19" s="129"/>
      <c r="F19" s="130"/>
      <c r="G19" s="131" t="s">
        <v>144</v>
      </c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30"/>
    </row>
    <row r="20" spans="1:102" s="18" customFormat="1" ht="29.25" customHeight="1">
      <c r="A20" s="118" t="s">
        <v>68</v>
      </c>
      <c r="B20" s="119"/>
      <c r="C20" s="119"/>
      <c r="D20" s="119"/>
      <c r="E20" s="119"/>
      <c r="F20" s="120"/>
      <c r="G20" s="121" t="s">
        <v>145</v>
      </c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20"/>
    </row>
    <row r="21" spans="1:102" s="18" customFormat="1" ht="12.75">
      <c r="A21" s="123"/>
      <c r="B21" s="124"/>
      <c r="C21" s="124"/>
      <c r="D21" s="124"/>
      <c r="E21" s="124"/>
      <c r="F21" s="125"/>
      <c r="G21" s="126" t="s">
        <v>141</v>
      </c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5"/>
    </row>
    <row r="22" spans="1:102" s="18" customFormat="1" ht="12.75">
      <c r="A22" s="128"/>
      <c r="B22" s="129"/>
      <c r="C22" s="129"/>
      <c r="D22" s="129"/>
      <c r="E22" s="129"/>
      <c r="F22" s="130"/>
      <c r="G22" s="131" t="s">
        <v>146</v>
      </c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30"/>
    </row>
    <row r="23" spans="1:102" s="18" customFormat="1" ht="29.25" customHeight="1">
      <c r="A23" s="118" t="s">
        <v>75</v>
      </c>
      <c r="B23" s="119"/>
      <c r="C23" s="119"/>
      <c r="D23" s="119"/>
      <c r="E23" s="119"/>
      <c r="F23" s="120"/>
      <c r="G23" s="121" t="s">
        <v>147</v>
      </c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20"/>
    </row>
    <row r="24" spans="1:102" s="18" customFormat="1" ht="12.75">
      <c r="A24" s="123"/>
      <c r="B24" s="124"/>
      <c r="C24" s="124"/>
      <c r="D24" s="124"/>
      <c r="E24" s="124"/>
      <c r="F24" s="125"/>
      <c r="G24" s="126" t="s">
        <v>141</v>
      </c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5"/>
    </row>
    <row r="25" spans="1:102" s="18" customFormat="1" ht="12.75">
      <c r="A25" s="128"/>
      <c r="B25" s="129"/>
      <c r="C25" s="129"/>
      <c r="D25" s="129"/>
      <c r="E25" s="129"/>
      <c r="F25" s="130"/>
      <c r="G25" s="131" t="s">
        <v>146</v>
      </c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30"/>
    </row>
    <row r="26" spans="1:102" s="18" customFormat="1" ht="12.75">
      <c r="A26" s="118" t="s">
        <v>77</v>
      </c>
      <c r="B26" s="119"/>
      <c r="C26" s="119"/>
      <c r="D26" s="119"/>
      <c r="E26" s="119"/>
      <c r="F26" s="120"/>
      <c r="G26" s="121" t="s">
        <v>148</v>
      </c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20"/>
    </row>
    <row r="27" spans="1:102" s="18" customFormat="1" ht="12.75">
      <c r="A27" s="123"/>
      <c r="B27" s="124"/>
      <c r="C27" s="124"/>
      <c r="D27" s="124"/>
      <c r="E27" s="124"/>
      <c r="F27" s="125"/>
      <c r="G27" s="126" t="s">
        <v>141</v>
      </c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5"/>
    </row>
    <row r="28" spans="1:102" s="18" customFormat="1" ht="12.75">
      <c r="A28" s="128"/>
      <c r="B28" s="129"/>
      <c r="C28" s="129"/>
      <c r="D28" s="129"/>
      <c r="E28" s="129"/>
      <c r="F28" s="130"/>
      <c r="G28" s="131" t="s">
        <v>146</v>
      </c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30"/>
    </row>
    <row r="29" spans="1:102" s="18" customFormat="1" ht="27.75" customHeight="1">
      <c r="A29" s="133" t="s">
        <v>79</v>
      </c>
      <c r="B29" s="134"/>
      <c r="C29" s="134"/>
      <c r="D29" s="134"/>
      <c r="E29" s="134"/>
      <c r="F29" s="135"/>
      <c r="G29" s="136" t="s">
        <v>149</v>
      </c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5"/>
    </row>
    <row r="30" ht="4.5" customHeight="1"/>
    <row r="31" spans="1:102" ht="30" customHeight="1">
      <c r="A31" s="48" t="s">
        <v>150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</row>
    <row r="32" spans="1:102" ht="106.5" customHeight="1">
      <c r="A32" s="138" t="s">
        <v>151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G21" sqref="G21:AH2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152</v>
      </c>
    </row>
    <row r="2" spans="67:102" s="1" customFormat="1" ht="39.7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39" t="s">
        <v>133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</row>
    <row r="10" spans="1:102" s="6" customFormat="1" ht="36.75" customHeight="1">
      <c r="A10" s="140" t="s">
        <v>153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</row>
    <row r="11" ht="12" customHeight="1" hidden="1"/>
    <row r="12" spans="1:102" s="9" customFormat="1" ht="33.75" customHeight="1">
      <c r="A12" s="141" t="s">
        <v>154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58"/>
      <c r="AI12" s="40" t="s">
        <v>155</v>
      </c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63"/>
      <c r="BQ12" s="40" t="s">
        <v>137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9" customFormat="1" ht="33.7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59"/>
      <c r="AI13" s="55" t="s">
        <v>128</v>
      </c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 t="s">
        <v>129</v>
      </c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 t="s">
        <v>139</v>
      </c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 t="s">
        <v>128</v>
      </c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 t="s">
        <v>129</v>
      </c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 t="s">
        <v>139</v>
      </c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40"/>
    </row>
    <row r="14" spans="1:102" s="10" customFormat="1" ht="15.75">
      <c r="A14" s="64" t="s">
        <v>63</v>
      </c>
      <c r="B14" s="64"/>
      <c r="C14" s="64"/>
      <c r="D14" s="64"/>
      <c r="E14" s="64"/>
      <c r="F14" s="64"/>
      <c r="G14" s="66" t="s">
        <v>140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84"/>
    </row>
    <row r="15" spans="1:102" s="10" customFormat="1" ht="16.5" customHeight="1">
      <c r="A15" s="71"/>
      <c r="B15" s="71"/>
      <c r="C15" s="71"/>
      <c r="D15" s="71"/>
      <c r="E15" s="71"/>
      <c r="F15" s="71"/>
      <c r="G15" s="73" t="s">
        <v>141</v>
      </c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87"/>
    </row>
    <row r="16" spans="1:102" s="10" customFormat="1" ht="16.5" customHeight="1">
      <c r="A16" s="46"/>
      <c r="B16" s="46"/>
      <c r="C16" s="46"/>
      <c r="D16" s="46"/>
      <c r="E16" s="46"/>
      <c r="F16" s="46"/>
      <c r="G16" s="77" t="s">
        <v>142</v>
      </c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104"/>
    </row>
    <row r="17" spans="1:102" s="10" customFormat="1" ht="33.75" customHeight="1">
      <c r="A17" s="64" t="s">
        <v>66</v>
      </c>
      <c r="B17" s="64"/>
      <c r="C17" s="64"/>
      <c r="D17" s="64"/>
      <c r="E17" s="64"/>
      <c r="F17" s="64"/>
      <c r="G17" s="66" t="s">
        <v>156</v>
      </c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84"/>
    </row>
    <row r="18" spans="1:102" s="10" customFormat="1" ht="16.5" customHeight="1">
      <c r="A18" s="71"/>
      <c r="B18" s="71"/>
      <c r="C18" s="71"/>
      <c r="D18" s="71"/>
      <c r="E18" s="71"/>
      <c r="F18" s="71"/>
      <c r="G18" s="73" t="s">
        <v>141</v>
      </c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87"/>
    </row>
    <row r="19" spans="1:102" s="10" customFormat="1" ht="16.5" customHeight="1">
      <c r="A19" s="46"/>
      <c r="B19" s="46"/>
      <c r="C19" s="46"/>
      <c r="D19" s="46"/>
      <c r="E19" s="46"/>
      <c r="F19" s="46"/>
      <c r="G19" s="77" t="s">
        <v>144</v>
      </c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104"/>
    </row>
    <row r="20" spans="1:102" s="10" customFormat="1" ht="33.75" customHeight="1">
      <c r="A20" s="64" t="s">
        <v>68</v>
      </c>
      <c r="B20" s="64"/>
      <c r="C20" s="64"/>
      <c r="D20" s="64"/>
      <c r="E20" s="64"/>
      <c r="F20" s="64"/>
      <c r="G20" s="66" t="s">
        <v>145</v>
      </c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84"/>
    </row>
    <row r="21" spans="1:102" s="10" customFormat="1" ht="15.75">
      <c r="A21" s="71"/>
      <c r="B21" s="71"/>
      <c r="C21" s="71"/>
      <c r="D21" s="71"/>
      <c r="E21" s="71"/>
      <c r="F21" s="71"/>
      <c r="G21" s="73" t="s">
        <v>141</v>
      </c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87"/>
    </row>
    <row r="22" spans="1:102" s="10" customFormat="1" ht="33.75" customHeight="1">
      <c r="A22" s="46"/>
      <c r="B22" s="46"/>
      <c r="C22" s="46"/>
      <c r="D22" s="46"/>
      <c r="E22" s="46"/>
      <c r="F22" s="46"/>
      <c r="G22" s="77" t="s">
        <v>157</v>
      </c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104"/>
    </row>
    <row r="23" spans="1:102" s="10" customFormat="1" ht="33.75" customHeight="1">
      <c r="A23" s="64" t="s">
        <v>75</v>
      </c>
      <c r="B23" s="64"/>
      <c r="C23" s="64"/>
      <c r="D23" s="64"/>
      <c r="E23" s="64"/>
      <c r="F23" s="64"/>
      <c r="G23" s="66" t="s">
        <v>147</v>
      </c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84"/>
    </row>
    <row r="24" spans="1:102" s="10" customFormat="1" ht="15.75">
      <c r="A24" s="71"/>
      <c r="B24" s="71"/>
      <c r="C24" s="71"/>
      <c r="D24" s="71"/>
      <c r="E24" s="71"/>
      <c r="F24" s="71"/>
      <c r="G24" s="73" t="s">
        <v>141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87"/>
    </row>
    <row r="25" spans="1:102" s="10" customFormat="1" ht="33.75" customHeight="1">
      <c r="A25" s="46"/>
      <c r="B25" s="46"/>
      <c r="C25" s="46"/>
      <c r="D25" s="46"/>
      <c r="E25" s="46"/>
      <c r="F25" s="46"/>
      <c r="G25" s="77" t="s">
        <v>157</v>
      </c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104"/>
    </row>
    <row r="26" spans="1:102" s="10" customFormat="1" ht="16.5" customHeight="1">
      <c r="A26" s="64" t="s">
        <v>77</v>
      </c>
      <c r="B26" s="64"/>
      <c r="C26" s="64"/>
      <c r="D26" s="64"/>
      <c r="E26" s="64"/>
      <c r="F26" s="64"/>
      <c r="G26" s="66" t="s">
        <v>148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84"/>
    </row>
    <row r="27" spans="1:102" s="10" customFormat="1" ht="15.75">
      <c r="A27" s="71"/>
      <c r="B27" s="71"/>
      <c r="C27" s="71"/>
      <c r="D27" s="71"/>
      <c r="E27" s="71"/>
      <c r="F27" s="71"/>
      <c r="G27" s="73" t="s">
        <v>141</v>
      </c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87"/>
    </row>
    <row r="28" spans="1:102" s="10" customFormat="1" ht="33.75" customHeight="1">
      <c r="A28" s="46"/>
      <c r="B28" s="46"/>
      <c r="C28" s="46"/>
      <c r="D28" s="46"/>
      <c r="E28" s="46"/>
      <c r="F28" s="46"/>
      <c r="G28" s="77" t="s">
        <v>157</v>
      </c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104"/>
    </row>
    <row r="29" spans="1:102" s="10" customFormat="1" ht="18" customHeight="1">
      <c r="A29" s="43" t="s">
        <v>79</v>
      </c>
      <c r="B29" s="43"/>
      <c r="C29" s="43"/>
      <c r="D29" s="43"/>
      <c r="E29" s="43"/>
      <c r="F29" s="43"/>
      <c r="G29" s="45" t="s">
        <v>158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100"/>
    </row>
    <row r="30" ht="14.25" customHeight="1" hidden="1"/>
    <row r="31" spans="1:102" s="1" customFormat="1" ht="28.5" customHeight="1">
      <c r="A31" s="48" t="s">
        <v>150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</row>
    <row r="32" spans="1:102" s="1" customFormat="1" ht="105.75" customHeight="1">
      <c r="A32" s="138" t="s">
        <v>151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Дмитриева Ольга Маркеловна</cp:lastModifiedBy>
  <cp:lastPrinted>2015-10-15T06:32:58Z</cp:lastPrinted>
  <dcterms:created xsi:type="dcterms:W3CDTF">2011-01-11T10:25:48Z</dcterms:created>
  <dcterms:modified xsi:type="dcterms:W3CDTF">2015-10-15T11:39:23Z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