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Тарифы_С1,С2,С3,С4" sheetId="1" r:id="rId1"/>
    <sheet name="Ставки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<sst xmlns="http://schemas.openxmlformats.org/spreadsheetml/2006/main" count="144" uniqueCount="94">
  <si>
    <t>без НДС</t>
  </si>
  <si>
    <t>п/п</t>
  </si>
  <si>
    <t>1.</t>
  </si>
  <si>
    <t>2.</t>
  </si>
  <si>
    <t>3.</t>
  </si>
  <si>
    <t>3.1.</t>
  </si>
  <si>
    <t>3.2.</t>
  </si>
  <si>
    <t>3.3.</t>
  </si>
  <si>
    <t>3.4.</t>
  </si>
  <si>
    <t>3.5.</t>
  </si>
  <si>
    <t>4.</t>
  </si>
  <si>
    <t>Стандартизированные тарифные ставки для расчета платы за технологическое</t>
  </si>
  <si>
    <t>Стандартизированные тарифные ставки платы за технологическое присоединение к электрическим сетям</t>
  </si>
  <si>
    <t>Наименование ставки</t>
  </si>
  <si>
    <t>Единица измерения</t>
  </si>
  <si>
    <t>Ставка платы (без НДС)</t>
  </si>
  <si>
    <t>1.1.</t>
  </si>
  <si>
    <t>1.2.</t>
  </si>
  <si>
    <t>2.1.</t>
  </si>
  <si>
    <t>2.3.</t>
  </si>
  <si>
    <t>3.6.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</si>
  <si>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</si>
  <si>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</si>
  <si>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</si>
  <si>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</si>
  <si>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</si>
  <si>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</si>
  <si>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</si>
  <si>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</si>
  <si>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</si>
  <si>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</si>
  <si>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Ставка на покрытие расходов на технологическое присоединение по мероприятиям, не включающим в себя строительство объектов электросетевого хозяйства, в текущих ценах (С1)</t>
  </si>
  <si>
    <t>Ставка на покрытие расходов сетевой организации на строительство воздушных линий электропередачи в ценах 2001 года (С2)</t>
  </si>
  <si>
    <t>2.2.</t>
  </si>
  <si>
    <t>Ставка на покрытие расходов сетевой организации на строительство кабельных линий электропередачи в ценах 2001 года (С3)</t>
  </si>
  <si>
    <t>Ставка на покрытие расходов сетевой организации на строительство подстанций в ценах 2001 года (С4)</t>
  </si>
  <si>
    <t>КТП-10/0,4 кВ, 40 кВА</t>
  </si>
  <si>
    <t>КТП-10/0,4 кВ, 63 кВА</t>
  </si>
  <si>
    <t>КТП-10/0,4 кВ, 100 кВА</t>
  </si>
  <si>
    <t>КТП-10/0,4 кВ, 160 кВА</t>
  </si>
  <si>
    <t>КТП-10/0,4 кВ, 250 кВА</t>
  </si>
  <si>
    <t>КТП-10/0,4 кВ, 400 кВА</t>
  </si>
  <si>
    <t>КТП-10/0,4 кВ, 630 кВА</t>
  </si>
  <si>
    <t>КТП-10/0,4 кВ, 2х400 кВА</t>
  </si>
  <si>
    <t>КТП-10/0,4 кВ, 2х630 кВА</t>
  </si>
  <si>
    <t>руб./кВт</t>
  </si>
  <si>
    <t>С4</t>
  </si>
  <si>
    <t>С1</t>
  </si>
  <si>
    <t>С2</t>
  </si>
  <si>
    <t>С3</t>
  </si>
  <si>
    <t>руб./км</t>
  </si>
  <si>
    <t>Приложение №1</t>
  </si>
  <si>
    <t>БКТП-10/0,4 кВ, 2х1000 кВА</t>
  </si>
  <si>
    <t xml:space="preserve">присоединение к электрическим сетям ООО "Газпром энерго" (Уренгойский филиал) </t>
  </si>
  <si>
    <t>на уровне напряжения 0,4-10 кВ (свыше 150 кВт)</t>
  </si>
  <si>
    <t>Приложение 2</t>
  </si>
  <si>
    <t>№
п/п</t>
  </si>
  <si>
    <t>Наименование мероприятий</t>
  </si>
  <si>
    <t xml:space="preserve">Расходы по мероприятию (руб.)           </t>
  </si>
  <si>
    <t>Объем максимальной мощности (кВт)</t>
  </si>
  <si>
    <t>Ставки для расчета платы по каждому мероприятию (руб./кВт)</t>
  </si>
  <si>
    <t>Итого ставка платы за технологическое присоединение (руб./кВт)</t>
  </si>
  <si>
    <t>свыше 15 до 150 кВт включительно</t>
  </si>
  <si>
    <t xml:space="preserve">свыше 150 кВт </t>
  </si>
  <si>
    <t>Подготовка и выдача сетевой организацией технических условий Заявителю (ТУ)</t>
  </si>
  <si>
    <t>1.1</t>
  </si>
  <si>
    <t>1.2</t>
  </si>
  <si>
    <t>Разработка сетевой организацией проектной документации, по строительству "последней мили"</t>
  </si>
  <si>
    <t>Выполнение сетевой организацией, мероприятий, связанных со строительством "последней мили"</t>
  </si>
  <si>
    <t>Проверка сетевой организацией выполнения Заявителем ТУ</t>
  </si>
  <si>
    <t>4.1</t>
  </si>
  <si>
    <t>4.2</t>
  </si>
  <si>
    <t>5.</t>
  </si>
  <si>
    <t>5.1.</t>
  </si>
  <si>
    <t>6.</t>
  </si>
  <si>
    <t>Фактические действия по присоединению и обеспечению работы Устройств в электрической сети</t>
  </si>
  <si>
    <t>6.1</t>
  </si>
  <si>
    <t>6.2</t>
  </si>
  <si>
    <t>на уровне напряжения 0,4 -10 кВ (свыше 15 до 150 кВт включительно)</t>
  </si>
  <si>
    <t>0,4 - 10  кВ</t>
  </si>
  <si>
    <t>ВЛ10кВ провод СИП-3 50мм2</t>
  </si>
  <si>
    <t>ВЛ10кВ провод СИП-3 70мм3</t>
  </si>
  <si>
    <t>КЛ 0,4 кВ до 50 мм2, в траншее</t>
  </si>
  <si>
    <t>КЛ 0,4 кВ до 100 мм2, в траншее</t>
  </si>
  <si>
    <t>КЛ 10 кВ сшитый полиэтилен (3х150х35) в траншее</t>
  </si>
  <si>
    <t>КЛ 10 кВ сшитый полиэтилен (3х240) в траншее</t>
  </si>
  <si>
    <t>Участие в осмотре должностного лица Ростехнадзора присоединяемых Устройств Заявителя</t>
  </si>
  <si>
    <t>3.7.</t>
  </si>
  <si>
    <t>3.8.</t>
  </si>
  <si>
    <t>3.9.</t>
  </si>
  <si>
    <t>3.10.</t>
  </si>
  <si>
    <r>
      <t>ВЛ 0,4 кВ провод СИП-2 50 мм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+ отпайка СИП-2 16мм2</t>
    </r>
  </si>
  <si>
    <t>энергопринимающих устройств заявителей на 2016 год</t>
  </si>
  <si>
    <t xml:space="preserve">Ставки за единицу максимальной мощности для определения платы за технологическое присоединение к электрическим сетям ООО "Газпром энерго" (Уренгойский филиал) , энергопринимающих устройств заявителей (по одному источнику питания) на 2016 год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</si>
</sst>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000"/>
    <numFmt numFmtId="17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172" fontId="5" fillId="0" borderId="0" xfId="0" applyNumberFormat="1" applyFont="1" applyAlignment="1">
      <alignment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6" fillId="0" borderId="2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center"/>
    </xf>
    <xf numFmtId="4" fontId="46" fillId="0" borderId="21" xfId="0" applyNumberFormat="1" applyFont="1" applyBorder="1" applyAlignment="1">
      <alignment/>
    </xf>
    <xf numFmtId="2" fontId="46" fillId="0" borderId="21" xfId="0" applyNumberFormat="1" applyFont="1" applyBorder="1" applyAlignment="1">
      <alignment/>
    </xf>
    <xf numFmtId="0" fontId="47" fillId="0" borderId="21" xfId="0" applyFont="1" applyBorder="1" applyAlignment="1">
      <alignment horizontal="left" vertical="center" wrapText="1"/>
    </xf>
    <xf numFmtId="2" fontId="46" fillId="0" borderId="21" xfId="0" applyNumberFormat="1" applyFont="1" applyBorder="1" applyAlignment="1">
      <alignment horizontal="right" vertical="center"/>
    </xf>
    <xf numFmtId="0" fontId="46" fillId="0" borderId="28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6.57421875" style="4" customWidth="1"/>
    <col min="2" max="2" width="39.421875" style="0" customWidth="1"/>
    <col min="3" max="3" width="14.28125" style="0" customWidth="1"/>
    <col min="4" max="4" width="16.140625" style="5" customWidth="1"/>
    <col min="5" max="5" width="17.00390625" style="0" customWidth="1"/>
  </cols>
  <sheetData>
    <row r="1" spans="1:5" ht="15.75">
      <c r="A1" s="40"/>
      <c r="B1" s="41"/>
      <c r="C1" s="41"/>
      <c r="D1" s="42"/>
      <c r="E1" s="43" t="s">
        <v>51</v>
      </c>
    </row>
    <row r="2" spans="1:5" ht="15.75">
      <c r="A2" s="40"/>
      <c r="B2" s="41"/>
      <c r="C2" s="41"/>
      <c r="D2" s="42"/>
      <c r="E2" s="43"/>
    </row>
    <row r="3" spans="1:5" ht="15.75">
      <c r="A3" s="40"/>
      <c r="B3" s="41"/>
      <c r="C3" s="41"/>
      <c r="D3" s="42"/>
      <c r="E3" s="43"/>
    </row>
    <row r="4" spans="1:9" ht="15.75">
      <c r="A4" s="40"/>
      <c r="B4" s="41"/>
      <c r="C4" s="41"/>
      <c r="D4" s="42"/>
      <c r="E4" s="41"/>
      <c r="I4" s="1"/>
    </row>
    <row r="5" spans="1:9" ht="15.75">
      <c r="A5" s="58" t="s">
        <v>11</v>
      </c>
      <c r="B5" s="58"/>
      <c r="C5" s="58"/>
      <c r="D5" s="58"/>
      <c r="E5" s="58"/>
      <c r="F5" s="3"/>
      <c r="G5" s="3"/>
      <c r="H5" s="3"/>
      <c r="I5" s="3"/>
    </row>
    <row r="6" spans="1:9" ht="15.75">
      <c r="A6" s="58" t="s">
        <v>53</v>
      </c>
      <c r="B6" s="58"/>
      <c r="C6" s="58"/>
      <c r="D6" s="58"/>
      <c r="E6" s="58"/>
      <c r="F6" s="3"/>
      <c r="G6" s="3"/>
      <c r="H6" s="3"/>
      <c r="I6" s="3"/>
    </row>
    <row r="7" spans="1:9" ht="15.75">
      <c r="A7" s="58" t="s">
        <v>92</v>
      </c>
      <c r="B7" s="58"/>
      <c r="C7" s="58"/>
      <c r="D7" s="58"/>
      <c r="E7" s="58"/>
      <c r="F7" s="3"/>
      <c r="G7" s="3"/>
      <c r="H7" s="3"/>
      <c r="I7" s="3"/>
    </row>
    <row r="8" spans="1:5" ht="15.75">
      <c r="A8" s="40"/>
      <c r="B8" s="41"/>
      <c r="C8" s="41"/>
      <c r="D8" s="42"/>
      <c r="E8" s="41"/>
    </row>
    <row r="9" spans="1:5" ht="15.75">
      <c r="A9" s="40"/>
      <c r="B9" s="41"/>
      <c r="C9" s="41"/>
      <c r="D9" s="42"/>
      <c r="E9" s="43"/>
    </row>
    <row r="10" spans="1:5" s="2" customFormat="1" ht="63">
      <c r="A10" s="44" t="s">
        <v>1</v>
      </c>
      <c r="B10" s="44" t="s">
        <v>12</v>
      </c>
      <c r="C10" s="44" t="s">
        <v>13</v>
      </c>
      <c r="D10" s="44" t="s">
        <v>14</v>
      </c>
      <c r="E10" s="44" t="s">
        <v>15</v>
      </c>
    </row>
    <row r="11" spans="1:5" ht="27.75" customHeight="1">
      <c r="A11" s="45" t="s">
        <v>2</v>
      </c>
      <c r="B11" s="55" t="s">
        <v>31</v>
      </c>
      <c r="C11" s="56"/>
      <c r="D11" s="56"/>
      <c r="E11" s="57"/>
    </row>
    <row r="12" spans="1:5" ht="31.5">
      <c r="A12" s="45" t="s">
        <v>16</v>
      </c>
      <c r="B12" s="46" t="s">
        <v>78</v>
      </c>
      <c r="C12" s="52" t="s">
        <v>47</v>
      </c>
      <c r="D12" s="47" t="s">
        <v>45</v>
      </c>
      <c r="E12" s="48">
        <f>Ставки!F9</f>
        <v>856.645969387755</v>
      </c>
    </row>
    <row r="13" spans="1:5" ht="31.5">
      <c r="A13" s="45" t="s">
        <v>17</v>
      </c>
      <c r="B13" s="46" t="s">
        <v>54</v>
      </c>
      <c r="C13" s="53"/>
      <c r="D13" s="47" t="s">
        <v>45</v>
      </c>
      <c r="E13" s="48">
        <f>Ставки!F10</f>
        <v>239.40264444444446</v>
      </c>
    </row>
    <row r="14" spans="1:5" ht="27.75" customHeight="1">
      <c r="A14" s="45" t="s">
        <v>3</v>
      </c>
      <c r="B14" s="55" t="s">
        <v>32</v>
      </c>
      <c r="C14" s="56"/>
      <c r="D14" s="56"/>
      <c r="E14" s="57"/>
    </row>
    <row r="15" spans="1:5" ht="34.5">
      <c r="A15" s="45" t="s">
        <v>18</v>
      </c>
      <c r="B15" s="46" t="s">
        <v>91</v>
      </c>
      <c r="C15" s="52" t="s">
        <v>48</v>
      </c>
      <c r="D15" s="45" t="s">
        <v>50</v>
      </c>
      <c r="E15" s="51">
        <v>487661.29</v>
      </c>
    </row>
    <row r="16" spans="1:5" ht="15.75">
      <c r="A16" s="45" t="s">
        <v>33</v>
      </c>
      <c r="B16" s="46" t="s">
        <v>80</v>
      </c>
      <c r="C16" s="53"/>
      <c r="D16" s="45" t="s">
        <v>50</v>
      </c>
      <c r="E16" s="51">
        <v>405560.66</v>
      </c>
    </row>
    <row r="17" spans="1:5" ht="15.75">
      <c r="A17" s="45" t="s">
        <v>19</v>
      </c>
      <c r="B17" s="46" t="s">
        <v>81</v>
      </c>
      <c r="C17" s="53"/>
      <c r="D17" s="45" t="s">
        <v>50</v>
      </c>
      <c r="E17" s="51">
        <v>416134.34</v>
      </c>
    </row>
    <row r="18" spans="1:5" ht="27.75" customHeight="1">
      <c r="A18" s="45" t="s">
        <v>4</v>
      </c>
      <c r="B18" s="55" t="s">
        <v>34</v>
      </c>
      <c r="C18" s="56"/>
      <c r="D18" s="56"/>
      <c r="E18" s="57"/>
    </row>
    <row r="19" spans="1:5" ht="15.75">
      <c r="A19" s="45" t="s">
        <v>5</v>
      </c>
      <c r="B19" s="46" t="s">
        <v>82</v>
      </c>
      <c r="C19" s="52" t="s">
        <v>49</v>
      </c>
      <c r="D19" s="45" t="s">
        <v>50</v>
      </c>
      <c r="E19" s="51">
        <v>165574.46</v>
      </c>
    </row>
    <row r="20" spans="1:5" ht="15" customHeight="1">
      <c r="A20" s="45" t="s">
        <v>6</v>
      </c>
      <c r="B20" s="46" t="s">
        <v>83</v>
      </c>
      <c r="C20" s="53"/>
      <c r="D20" s="45" t="s">
        <v>50</v>
      </c>
      <c r="E20" s="51">
        <v>219076.23</v>
      </c>
    </row>
    <row r="21" spans="1:5" ht="31.5">
      <c r="A21" s="45" t="s">
        <v>7</v>
      </c>
      <c r="B21" s="46" t="s">
        <v>84</v>
      </c>
      <c r="C21" s="53"/>
      <c r="D21" s="45" t="s">
        <v>50</v>
      </c>
      <c r="E21" s="51">
        <v>461649.17</v>
      </c>
    </row>
    <row r="22" spans="1:5" ht="31.5">
      <c r="A22" s="45" t="s">
        <v>8</v>
      </c>
      <c r="B22" s="46" t="s">
        <v>85</v>
      </c>
      <c r="C22" s="53"/>
      <c r="D22" s="45" t="s">
        <v>50</v>
      </c>
      <c r="E22" s="51">
        <v>565091.95</v>
      </c>
    </row>
    <row r="23" spans="1:5" ht="15.75">
      <c r="A23" s="45" t="s">
        <v>10</v>
      </c>
      <c r="B23" s="55" t="s">
        <v>35</v>
      </c>
      <c r="C23" s="56"/>
      <c r="D23" s="56"/>
      <c r="E23" s="57"/>
    </row>
    <row r="24" spans="1:5" ht="15.75">
      <c r="A24" s="45" t="s">
        <v>21</v>
      </c>
      <c r="B24" s="46" t="s">
        <v>36</v>
      </c>
      <c r="C24" s="54" t="s">
        <v>46</v>
      </c>
      <c r="D24" s="45" t="s">
        <v>45</v>
      </c>
      <c r="E24" s="49">
        <v>1528.8</v>
      </c>
    </row>
    <row r="25" spans="1:5" ht="15.75">
      <c r="A25" s="45" t="s">
        <v>22</v>
      </c>
      <c r="B25" s="46" t="s">
        <v>37</v>
      </c>
      <c r="C25" s="54"/>
      <c r="D25" s="45" t="s">
        <v>45</v>
      </c>
      <c r="E25" s="49">
        <v>1010.02</v>
      </c>
    </row>
    <row r="26" spans="1:5" ht="15.75">
      <c r="A26" s="45" t="s">
        <v>23</v>
      </c>
      <c r="B26" s="46" t="s">
        <v>38</v>
      </c>
      <c r="C26" s="54"/>
      <c r="D26" s="45" t="s">
        <v>45</v>
      </c>
      <c r="E26" s="49">
        <v>631.51</v>
      </c>
    </row>
    <row r="27" spans="1:5" ht="15.75">
      <c r="A27" s="45" t="s">
        <v>24</v>
      </c>
      <c r="B27" s="46" t="s">
        <v>39</v>
      </c>
      <c r="C27" s="54"/>
      <c r="D27" s="45" t="s">
        <v>45</v>
      </c>
      <c r="E27" s="49">
        <v>413.4</v>
      </c>
    </row>
    <row r="28" spans="1:5" ht="15.75">
      <c r="A28" s="45" t="s">
        <v>25</v>
      </c>
      <c r="B28" s="46" t="s">
        <v>40</v>
      </c>
      <c r="C28" s="54"/>
      <c r="D28" s="45" t="s">
        <v>45</v>
      </c>
      <c r="E28" s="49">
        <v>298.3</v>
      </c>
    </row>
    <row r="29" spans="1:5" ht="15.75">
      <c r="A29" s="45" t="s">
        <v>26</v>
      </c>
      <c r="B29" s="46" t="s">
        <v>41</v>
      </c>
      <c r="C29" s="54"/>
      <c r="D29" s="45" t="s">
        <v>45</v>
      </c>
      <c r="E29" s="49">
        <v>210.47</v>
      </c>
    </row>
    <row r="30" spans="1:5" ht="15.75">
      <c r="A30" s="45" t="s">
        <v>27</v>
      </c>
      <c r="B30" s="46" t="s">
        <v>42</v>
      </c>
      <c r="C30" s="54"/>
      <c r="D30" s="45" t="s">
        <v>45</v>
      </c>
      <c r="E30" s="49">
        <v>157</v>
      </c>
    </row>
    <row r="31" spans="1:5" ht="15.75">
      <c r="A31" s="45" t="s">
        <v>28</v>
      </c>
      <c r="B31" s="46" t="s">
        <v>43</v>
      </c>
      <c r="C31" s="54"/>
      <c r="D31" s="45" t="s">
        <v>45</v>
      </c>
      <c r="E31" s="49">
        <v>187.46</v>
      </c>
    </row>
    <row r="32" spans="1:5" ht="15.75">
      <c r="A32" s="45" t="s">
        <v>29</v>
      </c>
      <c r="B32" s="46" t="s">
        <v>44</v>
      </c>
      <c r="C32" s="54"/>
      <c r="D32" s="45" t="s">
        <v>45</v>
      </c>
      <c r="E32" s="49">
        <v>146.57</v>
      </c>
    </row>
    <row r="33" spans="1:5" ht="15.75">
      <c r="A33" s="45" t="s">
        <v>30</v>
      </c>
      <c r="B33" s="46" t="s">
        <v>52</v>
      </c>
      <c r="C33" s="54"/>
      <c r="D33" s="45" t="s">
        <v>45</v>
      </c>
      <c r="E33" s="49">
        <v>145.4</v>
      </c>
    </row>
    <row r="34" spans="1:5" ht="15.75">
      <c r="A34" s="40"/>
      <c r="B34" s="41"/>
      <c r="C34" s="41"/>
      <c r="D34" s="42"/>
      <c r="E34" s="41"/>
    </row>
  </sheetData>
  <sheetProtection/>
  <mergeCells count="11">
    <mergeCell ref="C15:C17"/>
    <mergeCell ref="C19:C22"/>
    <mergeCell ref="C24:C33"/>
    <mergeCell ref="B14:E14"/>
    <mergeCell ref="B18:E18"/>
    <mergeCell ref="B23:E23"/>
    <mergeCell ref="A5:E5"/>
    <mergeCell ref="A6:E6"/>
    <mergeCell ref="A7:E7"/>
    <mergeCell ref="B11:E11"/>
    <mergeCell ref="C12:C13"/>
  </mergeCells>
  <printOptions/>
  <pageMargins left="0.7086614173228347" right="0.2362204724409449" top="0.35433070866141736" bottom="0.31496062992125984" header="0.31496062992125984" footer="0.31496062992125984"/>
  <pageSetup horizontalDpi="600" verticalDpi="600" orientation="portrait" paperSize="9" scale="9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F25" sqref="F25"/>
    </sheetView>
  </sheetViews>
  <sheetFormatPr defaultColWidth="9.140625" defaultRowHeight="15"/>
  <cols>
    <col min="1" max="1" width="7.28125" style="6" customWidth="1"/>
    <col min="2" max="2" width="51.140625" style="6" customWidth="1"/>
    <col min="3" max="3" width="12.00390625" style="6" customWidth="1"/>
    <col min="4" max="4" width="15.57421875" style="6" customWidth="1"/>
    <col min="5" max="5" width="18.57421875" style="6" customWidth="1"/>
    <col min="6" max="6" width="17.28125" style="6" customWidth="1"/>
    <col min="7" max="7" width="18.28125" style="6" customWidth="1"/>
    <col min="8" max="8" width="10.57421875" style="6" bestFit="1" customWidth="1"/>
    <col min="9" max="16384" width="9.140625" style="6" customWidth="1"/>
  </cols>
  <sheetData>
    <row r="1" ht="15.75">
      <c r="F1" s="6" t="s">
        <v>55</v>
      </c>
    </row>
    <row r="3" spans="1:6" ht="77.25" customHeight="1">
      <c r="A3" s="62" t="s">
        <v>93</v>
      </c>
      <c r="B3" s="63"/>
      <c r="C3" s="63"/>
      <c r="D3" s="63"/>
      <c r="E3" s="63"/>
      <c r="F3" s="63"/>
    </row>
    <row r="5" spans="1:6" ht="16.5" thickBot="1">
      <c r="A5" s="7"/>
      <c r="B5" s="7"/>
      <c r="C5" s="7"/>
      <c r="D5" s="7"/>
      <c r="E5" s="7"/>
      <c r="F5" s="8" t="s">
        <v>0</v>
      </c>
    </row>
    <row r="6" spans="1:6" ht="79.5" thickBot="1">
      <c r="A6" s="9" t="s">
        <v>56</v>
      </c>
      <c r="B6" s="10" t="s">
        <v>57</v>
      </c>
      <c r="C6" s="11"/>
      <c r="D6" s="12" t="s">
        <v>58</v>
      </c>
      <c r="E6" s="12" t="s">
        <v>59</v>
      </c>
      <c r="F6" s="13" t="s">
        <v>60</v>
      </c>
    </row>
    <row r="7" spans="1:6" ht="16.5" thickBot="1">
      <c r="A7" s="14">
        <v>1</v>
      </c>
      <c r="B7" s="64">
        <v>2</v>
      </c>
      <c r="C7" s="65"/>
      <c r="D7" s="15">
        <v>3</v>
      </c>
      <c r="E7" s="15">
        <v>4</v>
      </c>
      <c r="F7" s="16">
        <v>5</v>
      </c>
    </row>
    <row r="8" spans="1:6" ht="39.75" customHeight="1">
      <c r="A8" s="17"/>
      <c r="B8" s="66" t="s">
        <v>61</v>
      </c>
      <c r="C8" s="67"/>
      <c r="D8" s="18"/>
      <c r="E8" s="18"/>
      <c r="F8" s="19"/>
    </row>
    <row r="9" spans="1:6" ht="27.75" customHeight="1">
      <c r="A9" s="20"/>
      <c r="B9" s="21" t="s">
        <v>62</v>
      </c>
      <c r="C9" s="21" t="s">
        <v>79</v>
      </c>
      <c r="D9" s="22">
        <f>D12+D27+D32</f>
        <v>167902.61</v>
      </c>
      <c r="E9" s="22">
        <f>36+100+60</f>
        <v>196</v>
      </c>
      <c r="F9" s="23">
        <f>D9/E9</f>
        <v>856.645969387755</v>
      </c>
    </row>
    <row r="10" spans="1:6" ht="36.75" customHeight="1" thickBot="1">
      <c r="A10" s="20"/>
      <c r="B10" s="24" t="s">
        <v>63</v>
      </c>
      <c r="C10" s="21" t="s">
        <v>79</v>
      </c>
      <c r="D10" s="22">
        <f>D13+D28+D30+D33</f>
        <v>107731.19</v>
      </c>
      <c r="E10" s="22">
        <f>200+250</f>
        <v>450</v>
      </c>
      <c r="F10" s="23">
        <f>D10/E10</f>
        <v>239.40264444444446</v>
      </c>
    </row>
    <row r="11" spans="1:6" ht="31.5" customHeight="1">
      <c r="A11" s="25" t="s">
        <v>2</v>
      </c>
      <c r="B11" s="61" t="s">
        <v>64</v>
      </c>
      <c r="C11" s="61"/>
      <c r="D11" s="26"/>
      <c r="E11" s="26"/>
      <c r="F11" s="27"/>
    </row>
    <row r="12" spans="1:6" ht="15.75">
      <c r="A12" s="28" t="s">
        <v>65</v>
      </c>
      <c r="B12" s="24" t="s">
        <v>62</v>
      </c>
      <c r="C12" s="21" t="s">
        <v>79</v>
      </c>
      <c r="D12" s="22">
        <f>14344.62+13409.38+19562.84</f>
        <v>47316.84</v>
      </c>
      <c r="E12" s="22">
        <f>E9</f>
        <v>196</v>
      </c>
      <c r="F12" s="23">
        <f>D12/E12</f>
        <v>241.41244897959183</v>
      </c>
    </row>
    <row r="13" spans="1:6" ht="16.5" thickBot="1">
      <c r="A13" s="28" t="s">
        <v>66</v>
      </c>
      <c r="B13" s="24" t="s">
        <v>63</v>
      </c>
      <c r="C13" s="21" t="s">
        <v>79</v>
      </c>
      <c r="D13" s="22">
        <f>13409.38+19205.92</f>
        <v>32615.299999999996</v>
      </c>
      <c r="E13" s="22">
        <f>E10</f>
        <v>450</v>
      </c>
      <c r="F13" s="23">
        <f>D13/E13</f>
        <v>72.47844444444443</v>
      </c>
    </row>
    <row r="14" spans="1:6" ht="40.5" customHeight="1" thickBot="1">
      <c r="A14" s="14" t="s">
        <v>3</v>
      </c>
      <c r="B14" s="68" t="s">
        <v>67</v>
      </c>
      <c r="C14" s="68"/>
      <c r="D14" s="29"/>
      <c r="E14" s="29"/>
      <c r="F14" s="30"/>
    </row>
    <row r="15" spans="1:8" ht="40.5" customHeight="1" thickBot="1">
      <c r="A15" s="14" t="s">
        <v>4</v>
      </c>
      <c r="B15" s="68" t="s">
        <v>68</v>
      </c>
      <c r="C15" s="68"/>
      <c r="D15" s="29"/>
      <c r="E15" s="29"/>
      <c r="F15" s="30"/>
      <c r="G15" s="31"/>
      <c r="H15" s="31"/>
    </row>
    <row r="16" spans="1:8" ht="18.75" customHeight="1">
      <c r="A16" s="25" t="s">
        <v>5</v>
      </c>
      <c r="B16" s="21" t="s">
        <v>36</v>
      </c>
      <c r="C16" s="21"/>
      <c r="D16" s="22">
        <v>55036.78</v>
      </c>
      <c r="E16" s="22">
        <v>36</v>
      </c>
      <c r="F16" s="23">
        <f>D16/E16</f>
        <v>1528.7994444444444</v>
      </c>
      <c r="G16" s="31"/>
      <c r="H16" s="31"/>
    </row>
    <row r="17" spans="1:8" ht="15.75" customHeight="1">
      <c r="A17" s="28" t="s">
        <v>6</v>
      </c>
      <c r="B17" s="50" t="s">
        <v>37</v>
      </c>
      <c r="C17" s="21"/>
      <c r="D17" s="22">
        <v>56561.14</v>
      </c>
      <c r="E17" s="22">
        <v>56</v>
      </c>
      <c r="F17" s="23">
        <f aca="true" t="shared" si="0" ref="F17:F25">D17/E17</f>
        <v>1010.0203571428572</v>
      </c>
      <c r="G17" s="31"/>
      <c r="H17" s="31"/>
    </row>
    <row r="18" spans="1:8" ht="16.5" customHeight="1">
      <c r="A18" s="17" t="s">
        <v>7</v>
      </c>
      <c r="B18" s="50" t="s">
        <v>38</v>
      </c>
      <c r="C18" s="21"/>
      <c r="D18" s="22">
        <v>56204.54</v>
      </c>
      <c r="E18" s="22">
        <v>89</v>
      </c>
      <c r="F18" s="23">
        <f t="shared" si="0"/>
        <v>631.5116853932584</v>
      </c>
      <c r="G18" s="31"/>
      <c r="H18" s="31"/>
    </row>
    <row r="19" spans="1:8" ht="16.5" customHeight="1">
      <c r="A19" s="17" t="s">
        <v>8</v>
      </c>
      <c r="B19" s="50" t="s">
        <v>39</v>
      </c>
      <c r="C19" s="21"/>
      <c r="D19" s="32">
        <v>58702.92</v>
      </c>
      <c r="E19" s="32">
        <v>142</v>
      </c>
      <c r="F19" s="23">
        <f t="shared" si="0"/>
        <v>413.4008450704225</v>
      </c>
      <c r="G19" s="31"/>
      <c r="H19" s="31"/>
    </row>
    <row r="20" spans="1:8" ht="16.5" customHeight="1">
      <c r="A20" s="17" t="s">
        <v>9</v>
      </c>
      <c r="B20" s="50" t="s">
        <v>40</v>
      </c>
      <c r="C20" s="21"/>
      <c r="D20" s="32">
        <v>66521.67</v>
      </c>
      <c r="E20" s="32">
        <v>223</v>
      </c>
      <c r="F20" s="23">
        <f t="shared" si="0"/>
        <v>298.3034529147982</v>
      </c>
      <c r="G20" s="31"/>
      <c r="H20" s="31"/>
    </row>
    <row r="21" spans="1:8" ht="16.5" customHeight="1">
      <c r="A21" s="17" t="s">
        <v>20</v>
      </c>
      <c r="B21" s="50" t="s">
        <v>41</v>
      </c>
      <c r="C21" s="21"/>
      <c r="D21" s="32">
        <v>74928.03</v>
      </c>
      <c r="E21" s="32">
        <v>356</v>
      </c>
      <c r="F21" s="23">
        <f t="shared" si="0"/>
        <v>210.47199438202247</v>
      </c>
      <c r="G21" s="31"/>
      <c r="H21" s="31"/>
    </row>
    <row r="22" spans="1:8" ht="16.5" customHeight="1">
      <c r="A22" s="17" t="s">
        <v>87</v>
      </c>
      <c r="B22" s="50" t="s">
        <v>42</v>
      </c>
      <c r="C22" s="21"/>
      <c r="D22" s="32">
        <v>88074.6</v>
      </c>
      <c r="E22" s="32">
        <v>561</v>
      </c>
      <c r="F22" s="23">
        <f t="shared" si="0"/>
        <v>156.9957219251337</v>
      </c>
      <c r="G22" s="31"/>
      <c r="H22" s="31"/>
    </row>
    <row r="23" spans="1:8" ht="16.5" customHeight="1">
      <c r="A23" s="17" t="s">
        <v>88</v>
      </c>
      <c r="B23" s="50" t="s">
        <v>43</v>
      </c>
      <c r="C23" s="21"/>
      <c r="D23" s="32">
        <v>133468.07</v>
      </c>
      <c r="E23" s="32">
        <f>356*2</f>
        <v>712</v>
      </c>
      <c r="F23" s="23">
        <f t="shared" si="0"/>
        <v>187.45515449438204</v>
      </c>
      <c r="G23" s="31"/>
      <c r="H23" s="31"/>
    </row>
    <row r="24" spans="1:8" ht="16.5" customHeight="1">
      <c r="A24" s="17" t="s">
        <v>89</v>
      </c>
      <c r="B24" s="50" t="s">
        <v>44</v>
      </c>
      <c r="C24" s="21"/>
      <c r="D24" s="32">
        <v>167812.04</v>
      </c>
      <c r="E24" s="32">
        <f>561*2</f>
        <v>1122</v>
      </c>
      <c r="F24" s="23">
        <f t="shared" si="0"/>
        <v>149.56509803921568</v>
      </c>
      <c r="G24" s="31"/>
      <c r="H24" s="31"/>
    </row>
    <row r="25" spans="1:8" ht="16.5" customHeight="1">
      <c r="A25" s="17" t="s">
        <v>90</v>
      </c>
      <c r="B25" s="50" t="s">
        <v>52</v>
      </c>
      <c r="C25" s="21"/>
      <c r="D25" s="32">
        <v>258803.37</v>
      </c>
      <c r="E25" s="32">
        <f>1780</f>
        <v>1780</v>
      </c>
      <c r="F25" s="23">
        <f t="shared" si="0"/>
        <v>145.39515168539324</v>
      </c>
      <c r="G25" s="31"/>
      <c r="H25" s="31"/>
    </row>
    <row r="26" spans="1:8" ht="31.5" customHeight="1">
      <c r="A26" s="17" t="s">
        <v>10</v>
      </c>
      <c r="B26" s="59" t="s">
        <v>69</v>
      </c>
      <c r="C26" s="59"/>
      <c r="D26" s="32"/>
      <c r="E26" s="32"/>
      <c r="F26" s="33"/>
      <c r="G26" s="34"/>
      <c r="H26" s="34"/>
    </row>
    <row r="27" spans="1:6" ht="15.75">
      <c r="A27" s="28" t="s">
        <v>70</v>
      </c>
      <c r="B27" s="24" t="s">
        <v>62</v>
      </c>
      <c r="C27" s="21" t="s">
        <v>79</v>
      </c>
      <c r="D27" s="22">
        <f>7811.5+9081.6+20998.37</f>
        <v>37891.47</v>
      </c>
      <c r="E27" s="22">
        <f>E9</f>
        <v>196</v>
      </c>
      <c r="F27" s="23">
        <f>D27/E27</f>
        <v>193.32382653061225</v>
      </c>
    </row>
    <row r="28" spans="1:6" ht="15.75">
      <c r="A28" s="28" t="s">
        <v>71</v>
      </c>
      <c r="B28" s="24" t="s">
        <v>63</v>
      </c>
      <c r="C28" s="21" t="s">
        <v>79</v>
      </c>
      <c r="D28" s="22">
        <f>9081.6+10643.69</f>
        <v>19725.29</v>
      </c>
      <c r="E28" s="22">
        <f>200+250</f>
        <v>450</v>
      </c>
      <c r="F28" s="23">
        <f>D28/E28</f>
        <v>43.83397777777778</v>
      </c>
    </row>
    <row r="29" spans="1:6" ht="36" customHeight="1">
      <c r="A29" s="28" t="s">
        <v>72</v>
      </c>
      <c r="B29" s="60" t="s">
        <v>86</v>
      </c>
      <c r="C29" s="60"/>
      <c r="D29" s="35"/>
      <c r="E29" s="35"/>
      <c r="F29" s="36"/>
    </row>
    <row r="30" spans="1:6" ht="28.5" customHeight="1" thickBot="1">
      <c r="A30" s="20" t="s">
        <v>73</v>
      </c>
      <c r="B30" s="21" t="s">
        <v>63</v>
      </c>
      <c r="C30" s="21" t="s">
        <v>79</v>
      </c>
      <c r="D30" s="22">
        <v>6060.21</v>
      </c>
      <c r="E30" s="22">
        <f>E28</f>
        <v>450</v>
      </c>
      <c r="F30" s="23">
        <f>D30/E30</f>
        <v>13.467133333333333</v>
      </c>
    </row>
    <row r="31" spans="1:8" ht="31.5" customHeight="1">
      <c r="A31" s="25" t="s">
        <v>74</v>
      </c>
      <c r="B31" s="61" t="s">
        <v>75</v>
      </c>
      <c r="C31" s="61"/>
      <c r="D31" s="26"/>
      <c r="E31" s="26"/>
      <c r="F31" s="27"/>
      <c r="G31" s="31"/>
      <c r="H31" s="31"/>
    </row>
    <row r="32" spans="1:7" ht="15.75">
      <c r="A32" s="28" t="s">
        <v>76</v>
      </c>
      <c r="B32" s="24" t="s">
        <v>62</v>
      </c>
      <c r="C32" s="21" t="s">
        <v>79</v>
      </c>
      <c r="D32" s="22">
        <f>21477.28+21498.79+39718.23</f>
        <v>82694.3</v>
      </c>
      <c r="E32" s="22">
        <f>E9</f>
        <v>196</v>
      </c>
      <c r="F32" s="23">
        <f>D32/E32</f>
        <v>421.90969387755104</v>
      </c>
      <c r="G32" s="34"/>
    </row>
    <row r="33" spans="1:7" ht="15.75">
      <c r="A33" s="28" t="s">
        <v>77</v>
      </c>
      <c r="B33" s="24" t="s">
        <v>63</v>
      </c>
      <c r="C33" s="21" t="s">
        <v>79</v>
      </c>
      <c r="D33" s="22">
        <f>21498.79+27831.6</f>
        <v>49330.39</v>
      </c>
      <c r="E33" s="22">
        <f>200+250</f>
        <v>450</v>
      </c>
      <c r="F33" s="23">
        <f>D33/E33</f>
        <v>109.62308888888889</v>
      </c>
      <c r="G33" s="34"/>
    </row>
    <row r="34" spans="1:6" ht="15.75">
      <c r="A34" s="37"/>
      <c r="B34" s="38"/>
      <c r="C34" s="38"/>
      <c r="D34" s="39"/>
      <c r="E34" s="39"/>
      <c r="F34" s="39"/>
    </row>
  </sheetData>
  <sheetProtection/>
  <mergeCells count="9">
    <mergeCell ref="B26:C26"/>
    <mergeCell ref="B29:C29"/>
    <mergeCell ref="B31:C31"/>
    <mergeCell ref="A3:F3"/>
    <mergeCell ref="B7:C7"/>
    <mergeCell ref="B8:C8"/>
    <mergeCell ref="B11:C11"/>
    <mergeCell ref="B14:C14"/>
    <mergeCell ref="B15:C15"/>
  </mergeCells>
  <printOptions/>
  <pageMargins left="0.7086614173228347" right="0.31496062992125984" top="0.7480314960629921" bottom="0.31496062992125984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2013-10-17T17:19:01Z</cp:lastPrinted>
  <dcterms:created xsi:type="dcterms:W3CDTF">2006-09-16T00:00:00Z</dcterms:created>
  <dcterms:modified xsi:type="dcterms:W3CDTF">2015-10-20T06:27:44Z</dcterms:modified>
  <cp:category/>
  <cp:version/>
  <cp:contentType/>
  <cp:contentStatus/>
</cp:coreProperties>
</file>