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400" windowHeight="11985" tabRatio="1000" activeTab="0"/>
  </bookViews>
  <sheets>
    <sheet name="от 15 до 8900кВт (по мероприят" sheetId="1" r:id="rId1"/>
    <sheet name="стандарт.тариф.ставки" sheetId="2" r:id="rId2"/>
    <sheet name="Ставки за единицу максим.мощн.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Каримова Лидия Сергеевна</author>
  </authors>
  <commentList>
    <comment ref="B31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
</t>
        </r>
      </text>
    </comment>
    <comment ref="B43" authorId="0">
      <text>
        <r>
          <rPr>
            <b/>
            <sz val="8"/>
            <rFont val="Tahoma"/>
            <family val="2"/>
          </rPr>
          <t>Каримова Лидия Сергеевна:</t>
        </r>
        <r>
          <rPr>
            <sz val="8"/>
            <rFont val="Tahoma"/>
            <family val="2"/>
          </rPr>
          <t xml:space="preserve">
0,4 % травматизм</t>
        </r>
      </text>
    </comment>
  </commentList>
</comments>
</file>

<file path=xl/sharedStrings.xml><?xml version="1.0" encoding="utf-8"?>
<sst xmlns="http://schemas.openxmlformats.org/spreadsheetml/2006/main" count="138" uniqueCount="86">
  <si>
    <t>1.1</t>
  </si>
  <si>
    <t>№ п/п</t>
  </si>
  <si>
    <t>2.</t>
  </si>
  <si>
    <t>1.</t>
  </si>
  <si>
    <t>3.</t>
  </si>
  <si>
    <t>Фактические действия по присоединению и обеспечению работы Устройств в электрической сети</t>
  </si>
  <si>
    <t>4.</t>
  </si>
  <si>
    <t>Наименование мероприятий</t>
  </si>
  <si>
    <t>к методическим указаниям по определению размера платы за технологическое присоединение к электрическим сетям, утвержденных приказом ФСТ России от 21.08.2009г. №201-э/1.</t>
  </si>
  <si>
    <t>ПРИЛОЖЕНИЕ № 2</t>
  </si>
  <si>
    <t>5.</t>
  </si>
  <si>
    <t>6.</t>
  </si>
  <si>
    <t>Разработка сетевой организацией проектной документации по строительству "последней мили"</t>
  </si>
  <si>
    <t>-</t>
  </si>
  <si>
    <t>Х</t>
  </si>
  <si>
    <t>3.1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</si>
  <si>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</si>
  <si>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</si>
  <si>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</si>
  <si>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3.2</t>
  </si>
  <si>
    <t>3.3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</si>
  <si>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</si>
  <si>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</si>
  <si>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</si>
  <si>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</si>
  <si>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Разбивка НВВ согласно приложению 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</si>
  <si>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</si>
  <si>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</si>
  <si>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№                                  п/п</t>
  </si>
  <si>
    <t>Приложение №2                                      к Методическим указаниям по определению размера платы за технологическое присоединение к электрическим сетям, утвержденным приказом ФСТ от 11.09.2012 №209-э/1</t>
  </si>
  <si>
    <t>Подготовка и выдача сетевой организацией технических условий Заявителю ( ТУ)</t>
  </si>
  <si>
    <t>Проверка сетевой организацией выполнения Заявителем ТУ</t>
  </si>
  <si>
    <t>Уровень напряжения</t>
  </si>
  <si>
    <t>Наименование ставки</t>
  </si>
  <si>
    <t>Единица измерения</t>
  </si>
  <si>
    <t>Стандартизированная тарифная 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</si>
  <si>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С1</t>
  </si>
  <si>
    <t>руб./кВт</t>
  </si>
  <si>
    <t>6-10 кВ</t>
  </si>
  <si>
    <t>(на территории Свердловской области)</t>
  </si>
  <si>
    <t xml:space="preserve">Стоимость мероприятий, 
осуществляемых при технологическом присоединении  (руб./кВт)  к электрическим сетям  ООО «Газпром энерго» (Сургутский филиал) энергопринимающих устройств  по уровню напряжения 6-10 кВ,  </t>
  </si>
  <si>
    <t>материалы (канц.товары)</t>
  </si>
  <si>
    <t>1.2</t>
  </si>
  <si>
    <t>фонд заработной платы</t>
  </si>
  <si>
    <t>1.3</t>
  </si>
  <si>
    <t>есн</t>
  </si>
  <si>
    <t>1.4</t>
  </si>
  <si>
    <t>автотранспорт</t>
  </si>
  <si>
    <t>1.5.</t>
  </si>
  <si>
    <t xml:space="preserve">прочие налоги </t>
  </si>
  <si>
    <t>1.6</t>
  </si>
  <si>
    <t>прочие</t>
  </si>
  <si>
    <t>выплаты соц.характера</t>
  </si>
  <si>
    <t>услуги кредитных организаций</t>
  </si>
  <si>
    <t>1.6.</t>
  </si>
  <si>
    <t>налог на прибыль</t>
  </si>
  <si>
    <t>Выполнение сетевой организацией  мероприятий, связанных со строительством "последней мили"</t>
  </si>
  <si>
    <t>2.1.</t>
  </si>
  <si>
    <t>прямые</t>
  </si>
  <si>
    <t>2.2.</t>
  </si>
  <si>
    <t>2.3.</t>
  </si>
  <si>
    <t>итого прямых</t>
  </si>
  <si>
    <t>2.4.</t>
  </si>
  <si>
    <t>2.5.</t>
  </si>
  <si>
    <t>2.6.</t>
  </si>
  <si>
    <t>2.7.</t>
  </si>
  <si>
    <t>2.8.</t>
  </si>
  <si>
    <t>общепроизводственные и общехозяйственные расходы</t>
  </si>
  <si>
    <t xml:space="preserve"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 </t>
  </si>
  <si>
    <t>3.1.</t>
  </si>
  <si>
    <t xml:space="preserve">материалы </t>
  </si>
  <si>
    <t>3.2.</t>
  </si>
  <si>
    <t>3.3.</t>
  </si>
  <si>
    <t>3.4.</t>
  </si>
  <si>
    <t>3.5.</t>
  </si>
  <si>
    <t>3.6.</t>
  </si>
  <si>
    <t>3.7.</t>
  </si>
  <si>
    <t>3.8.</t>
  </si>
  <si>
    <t>3.9.</t>
  </si>
  <si>
    <t>Размер ставки  (без НДС)</t>
  </si>
  <si>
    <t>Максимальная мощность</t>
  </si>
  <si>
    <t>Размер ставки (без НДС)</t>
  </si>
  <si>
    <t>Стандартизированные тарифные ставки для расчета платы за технологическое присоединение к электрическим сетям ООО "Газпром энерго" (Сургутский филиал), энергопринимающих устройств заявителей на 2016 год</t>
  </si>
  <si>
    <t>свыше 15 кВт  до 8900 кВт</t>
  </si>
  <si>
    <t>максимальной мощностью от 15 кВт до 8900 кВт на 2016 год</t>
  </si>
  <si>
    <t>Ставки за единицу максимальной мощности для расчета платы за технологическое присоединение к электрическим сетям ООО "Газпром энерго" (Сургутский филиал), энергопринимающих устройств заявителей на 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</si>
</sst>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  <numFmt numFmtId="170" formatCode="0.000000"/>
    <numFmt numFmtId="171" formatCode="0.00000000"/>
    <numFmt numFmtId="172" formatCode="0.0000000"/>
    <numFmt numFmtId="173" formatCode="#,##0.0000000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0.000000000"/>
    <numFmt numFmtId="184" formatCode="0.0000000000"/>
  </numFmts>
  <fonts count="54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0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.&#1090;&#1072;&#1088;.&#1085;&#1072;%20&#1058;&#1055;%2010(6)%20&#1082;&#1042;%20&#1085;&#1072;%202016%20&#1075;.&#1057;&#1074;&#1077;&#1088;&#1076;&#1083;.%20(&#1086;&#1090;%2015%20&#1076;&#1086;%2089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зп"/>
      <sheetName val="расчёт численности"/>
      <sheetName val="Транспортная схема"/>
      <sheetName val="транспорт"/>
      <sheetName val="расч. стои-ти подробно "/>
      <sheetName val="прил.3"/>
      <sheetName val="прил.2"/>
      <sheetName val="прочие"/>
      <sheetName val="Материалы"/>
      <sheetName val="перечень объектов"/>
      <sheetName val="Содержание-не готово!!!"/>
    </sheetNames>
    <sheetDataSet>
      <sheetData sheetId="0">
        <row r="25">
          <cell r="D25">
            <v>22945.920711975687</v>
          </cell>
          <cell r="E25">
            <v>77360.53268608949</v>
          </cell>
          <cell r="F25">
            <v>1990.544871744</v>
          </cell>
          <cell r="G25">
            <v>6433.387869040382</v>
          </cell>
          <cell r="H25">
            <v>9590.807109312</v>
          </cell>
        </row>
      </sheetData>
      <sheetData sheetId="4">
        <row r="29">
          <cell r="M29">
            <v>66575.40000000002</v>
          </cell>
        </row>
        <row r="45">
          <cell r="M45">
            <v>6002.700000000001</v>
          </cell>
        </row>
      </sheetData>
      <sheetData sheetId="5">
        <row r="13">
          <cell r="D13">
            <v>118.32119324816153</v>
          </cell>
        </row>
        <row r="14">
          <cell r="D14">
            <v>35.49635797444846</v>
          </cell>
        </row>
        <row r="16">
          <cell r="D16">
            <v>72.57810000000002</v>
          </cell>
        </row>
        <row r="20">
          <cell r="D20">
            <v>0.47328477299264615</v>
          </cell>
        </row>
        <row r="26">
          <cell r="D26">
            <v>1.4228173954841516</v>
          </cell>
        </row>
        <row r="27">
          <cell r="D27">
            <v>0</v>
          </cell>
        </row>
        <row r="28">
          <cell r="D28">
            <v>115.27245783140009</v>
          </cell>
        </row>
      </sheetData>
      <sheetData sheetId="7">
        <row r="20">
          <cell r="C20">
            <v>22443.968223974076</v>
          </cell>
          <cell r="D20">
            <v>77728.43346425841</v>
          </cell>
          <cell r="E20">
            <v>16522.873538651736</v>
          </cell>
        </row>
      </sheetData>
      <sheetData sheetId="8">
        <row r="18">
          <cell r="G18">
            <v>1327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2"/>
  <sheetViews>
    <sheetView tabSelected="1" zoomScalePageLayoutView="0" workbookViewId="0" topLeftCell="A3">
      <selection activeCell="I37" sqref="I37"/>
    </sheetView>
  </sheetViews>
  <sheetFormatPr defaultColWidth="9.00390625" defaultRowHeight="12.75"/>
  <cols>
    <col min="1" max="1" width="5.375" style="4" customWidth="1"/>
    <col min="2" max="2" width="48.625" style="5" customWidth="1"/>
    <col min="3" max="3" width="23.25390625" style="6" customWidth="1"/>
    <col min="4" max="4" width="14.875" style="5" customWidth="1"/>
    <col min="5" max="5" width="18.00390625" style="5" customWidth="1"/>
    <col min="6" max="7" width="13.25390625" style="5" bestFit="1" customWidth="1"/>
    <col min="8" max="16384" width="9.125" style="5" customWidth="1"/>
  </cols>
  <sheetData>
    <row r="1" spans="1:5" ht="15.75" hidden="1">
      <c r="A1" s="12"/>
      <c r="B1" s="11"/>
      <c r="C1" s="11" t="s">
        <v>9</v>
      </c>
      <c r="D1" s="11"/>
      <c r="E1" s="11"/>
    </row>
    <row r="2" spans="1:5" ht="78" customHeight="1" hidden="1">
      <c r="A2" s="12"/>
      <c r="B2" s="11"/>
      <c r="C2" s="11" t="s">
        <v>8</v>
      </c>
      <c r="D2" s="11"/>
      <c r="E2" s="11"/>
    </row>
    <row r="3" spans="1:6" ht="110.25" customHeight="1">
      <c r="A3" s="12"/>
      <c r="B3" s="11"/>
      <c r="C3" s="11"/>
      <c r="D3" s="52" t="s">
        <v>29</v>
      </c>
      <c r="E3" s="53"/>
      <c r="F3" s="20"/>
    </row>
    <row r="4" spans="1:6" ht="14.25" customHeight="1">
      <c r="A4" s="12"/>
      <c r="B4" s="11"/>
      <c r="C4" s="11"/>
      <c r="D4" s="3"/>
      <c r="E4" s="22"/>
      <c r="F4" s="20"/>
    </row>
    <row r="5" spans="1:5" s="23" customFormat="1" ht="65.25" customHeight="1">
      <c r="A5" s="54" t="s">
        <v>40</v>
      </c>
      <c r="B5" s="54"/>
      <c r="C5" s="54"/>
      <c r="D5" s="55"/>
      <c r="E5" s="55"/>
    </row>
    <row r="6" spans="1:5" ht="15.75">
      <c r="A6" s="54" t="s">
        <v>84</v>
      </c>
      <c r="B6" s="55"/>
      <c r="C6" s="55"/>
      <c r="D6" s="55"/>
      <c r="E6" s="55"/>
    </row>
    <row r="7" spans="1:5" ht="15.75">
      <c r="A7" s="13"/>
      <c r="B7" s="13"/>
      <c r="C7" s="14"/>
      <c r="D7" s="13"/>
      <c r="E7" s="13"/>
    </row>
    <row r="8" spans="1:5" ht="94.5">
      <c r="A8" s="8" t="s">
        <v>28</v>
      </c>
      <c r="B8" s="8" t="s">
        <v>7</v>
      </c>
      <c r="C8" s="8" t="s">
        <v>25</v>
      </c>
      <c r="D8" s="8" t="s">
        <v>26</v>
      </c>
      <c r="E8" s="8" t="s">
        <v>27</v>
      </c>
    </row>
    <row r="9" spans="1:5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3.5" customHeight="1">
      <c r="A10" s="15" t="s">
        <v>3</v>
      </c>
      <c r="B10" s="9" t="s">
        <v>30</v>
      </c>
      <c r="C10" s="2">
        <f>SUM(C11:C19)</f>
        <v>53692.44883239037</v>
      </c>
      <c r="D10" s="8">
        <v>550</v>
      </c>
      <c r="E10" s="10">
        <f>C10/D10</f>
        <v>97.62263424070977</v>
      </c>
    </row>
    <row r="11" spans="1:5" ht="15.75" hidden="1">
      <c r="A11" s="16" t="s">
        <v>0</v>
      </c>
      <c r="B11" s="9" t="s">
        <v>41</v>
      </c>
      <c r="C11" s="2">
        <f>'[1]Материалы'!G18</f>
        <v>1327</v>
      </c>
      <c r="D11" s="8"/>
      <c r="E11" s="10"/>
    </row>
    <row r="12" spans="1:7" ht="15.75" hidden="1">
      <c r="A12" s="16" t="s">
        <v>42</v>
      </c>
      <c r="B12" s="9" t="s">
        <v>43</v>
      </c>
      <c r="C12" s="2">
        <f>'[1]фзп'!D25</f>
        <v>22945.920711975687</v>
      </c>
      <c r="D12" s="8"/>
      <c r="E12" s="10"/>
      <c r="F12" s="44">
        <f>'[1]прил.3'!D13</f>
        <v>118.32119324816153</v>
      </c>
      <c r="G12" s="5">
        <f>F12-E12/1000</f>
        <v>118.32119324816153</v>
      </c>
    </row>
    <row r="13" spans="1:7" ht="15.75" hidden="1">
      <c r="A13" s="16" t="s">
        <v>44</v>
      </c>
      <c r="B13" s="9" t="s">
        <v>45</v>
      </c>
      <c r="C13" s="2">
        <f>C12*30%</f>
        <v>6883.776213592706</v>
      </c>
      <c r="D13" s="8"/>
      <c r="E13" s="10"/>
      <c r="F13" s="44">
        <f>'[1]прил.3'!D14</f>
        <v>35.49635797444846</v>
      </c>
      <c r="G13" s="5">
        <f>F13-E13/1000</f>
        <v>35.49635797444846</v>
      </c>
    </row>
    <row r="14" spans="1:7" ht="15.75" hidden="1">
      <c r="A14" s="16" t="s">
        <v>46</v>
      </c>
      <c r="B14" s="9" t="s">
        <v>47</v>
      </c>
      <c r="C14" s="2">
        <v>0</v>
      </c>
      <c r="D14" s="8"/>
      <c r="E14" s="10"/>
      <c r="F14" s="44">
        <f>'[1]прил.3'!D16</f>
        <v>72.57810000000002</v>
      </c>
      <c r="G14" s="5">
        <f>F14-E14/1000</f>
        <v>72.57810000000002</v>
      </c>
    </row>
    <row r="15" spans="1:7" ht="15.75" hidden="1">
      <c r="A15" s="16" t="s">
        <v>48</v>
      </c>
      <c r="B15" s="9" t="s">
        <v>49</v>
      </c>
      <c r="C15" s="2">
        <f>C12*0.4%</f>
        <v>91.78368284790275</v>
      </c>
      <c r="D15" s="8"/>
      <c r="E15" s="10"/>
      <c r="F15" s="44">
        <f>'[1]прил.3'!D20</f>
        <v>0.47328477299264615</v>
      </c>
      <c r="G15" s="5">
        <f>F15-E15/1000</f>
        <v>0.47328477299264615</v>
      </c>
    </row>
    <row r="16" spans="1:7" ht="15.75" hidden="1">
      <c r="A16" s="16" t="s">
        <v>50</v>
      </c>
      <c r="B16" s="9" t="s">
        <v>51</v>
      </c>
      <c r="C16" s="2">
        <f>'[1]прочие'!C20+'[1]расч. стои-ти подробно '!M14</f>
        <v>22443.968223974076</v>
      </c>
      <c r="D16" s="8"/>
      <c r="E16" s="10"/>
      <c r="F16" s="45">
        <f>'[1]прил.3'!D26-'[1]прил.3'!D27</f>
        <v>1.4228173954841516</v>
      </c>
      <c r="G16" s="46">
        <f>F16-E16/1000</f>
        <v>1.4228173954841516</v>
      </c>
    </row>
    <row r="17" spans="1:7" ht="15.75" hidden="1">
      <c r="A17" s="16"/>
      <c r="B17" s="9" t="s">
        <v>52</v>
      </c>
      <c r="C17" s="2"/>
      <c r="D17" s="8"/>
      <c r="E17" s="10"/>
      <c r="F17" s="56">
        <f>'[1]прил.3'!D28</f>
        <v>115.27245783140009</v>
      </c>
      <c r="G17" s="57">
        <f>(E17+E18)/1000-F17</f>
        <v>-115.27245783140009</v>
      </c>
    </row>
    <row r="18" spans="1:7" ht="15.75" hidden="1">
      <c r="A18" s="16"/>
      <c r="B18" s="9" t="s">
        <v>53</v>
      </c>
      <c r="C18" s="2"/>
      <c r="D18" s="8"/>
      <c r="E18" s="10"/>
      <c r="F18" s="56"/>
      <c r="G18" s="57"/>
    </row>
    <row r="19" spans="1:6" ht="15.75" hidden="1">
      <c r="A19" s="16" t="s">
        <v>54</v>
      </c>
      <c r="B19" s="9" t="s">
        <v>55</v>
      </c>
      <c r="C19" s="2"/>
      <c r="D19" s="8"/>
      <c r="E19" s="10"/>
      <c r="F19" s="7"/>
    </row>
    <row r="20" spans="1:6" ht="47.25">
      <c r="A20" s="16" t="s">
        <v>2</v>
      </c>
      <c r="B20" s="9" t="s">
        <v>12</v>
      </c>
      <c r="C20" s="10" t="s">
        <v>13</v>
      </c>
      <c r="D20" s="2" t="s">
        <v>13</v>
      </c>
      <c r="E20" s="10" t="s">
        <v>13</v>
      </c>
      <c r="F20" s="7"/>
    </row>
    <row r="21" spans="1:6" ht="47.25">
      <c r="A21" s="16" t="s">
        <v>4</v>
      </c>
      <c r="B21" s="9" t="s">
        <v>56</v>
      </c>
      <c r="C21" s="10" t="s">
        <v>14</v>
      </c>
      <c r="D21" s="2" t="s">
        <v>14</v>
      </c>
      <c r="E21" s="10" t="s">
        <v>14</v>
      </c>
      <c r="F21" s="7"/>
    </row>
    <row r="22" spans="1:6" ht="20.25" customHeight="1">
      <c r="A22" s="16" t="s">
        <v>15</v>
      </c>
      <c r="B22" s="9" t="s">
        <v>16</v>
      </c>
      <c r="C22" s="10" t="s">
        <v>13</v>
      </c>
      <c r="D22" s="2" t="s">
        <v>13</v>
      </c>
      <c r="E22" s="10" t="s">
        <v>13</v>
      </c>
      <c r="F22" s="7"/>
    </row>
    <row r="23" spans="1:6" ht="19.5" customHeight="1">
      <c r="A23" s="16" t="s">
        <v>19</v>
      </c>
      <c r="B23" s="9" t="s">
        <v>17</v>
      </c>
      <c r="C23" s="10" t="s">
        <v>13</v>
      </c>
      <c r="D23" s="2" t="s">
        <v>13</v>
      </c>
      <c r="E23" s="10" t="s">
        <v>13</v>
      </c>
      <c r="F23" s="7"/>
    </row>
    <row r="24" spans="1:6" ht="19.5" customHeight="1">
      <c r="A24" s="16" t="s">
        <v>20</v>
      </c>
      <c r="B24" s="9" t="s">
        <v>18</v>
      </c>
      <c r="C24" s="10" t="s">
        <v>13</v>
      </c>
      <c r="D24" s="2" t="s">
        <v>13</v>
      </c>
      <c r="E24" s="10" t="s">
        <v>13</v>
      </c>
      <c r="F24" s="7"/>
    </row>
    <row r="25" spans="1:6" ht="63">
      <c r="A25" s="16" t="s">
        <v>21</v>
      </c>
      <c r="B25" s="9" t="s">
        <v>23</v>
      </c>
      <c r="C25" s="10" t="s">
        <v>13</v>
      </c>
      <c r="D25" s="2" t="s">
        <v>13</v>
      </c>
      <c r="E25" s="10" t="s">
        <v>13</v>
      </c>
      <c r="F25" s="7"/>
    </row>
    <row r="26" spans="1:6" ht="31.5">
      <c r="A26" s="16" t="s">
        <v>22</v>
      </c>
      <c r="B26" s="9" t="s">
        <v>24</v>
      </c>
      <c r="C26" s="10" t="s">
        <v>13</v>
      </c>
      <c r="D26" s="2" t="s">
        <v>13</v>
      </c>
      <c r="E26" s="10" t="s">
        <v>13</v>
      </c>
      <c r="F26" s="7"/>
    </row>
    <row r="27" spans="1:5" ht="31.5">
      <c r="A27" s="15" t="s">
        <v>6</v>
      </c>
      <c r="B27" s="9" t="s">
        <v>31</v>
      </c>
      <c r="C27" s="2">
        <f>C28+C29+C30+C31+C32+C33+C34+C35+C36+0.1</f>
        <v>247777.73859967332</v>
      </c>
      <c r="D27" s="8">
        <f>D10</f>
        <v>550</v>
      </c>
      <c r="E27" s="10">
        <f>C27/D27</f>
        <v>450.5049792721333</v>
      </c>
    </row>
    <row r="28" spans="1:6" ht="15.75" customHeight="1" hidden="1">
      <c r="A28" s="16" t="s">
        <v>57</v>
      </c>
      <c r="B28" s="9" t="s">
        <v>43</v>
      </c>
      <c r="C28" s="17">
        <f>'[1]фзп'!E25+'[1]фзп'!F25</f>
        <v>79351.07755783349</v>
      </c>
      <c r="D28" s="8"/>
      <c r="E28" s="10"/>
      <c r="F28" s="5" t="s">
        <v>58</v>
      </c>
    </row>
    <row r="29" spans="1:6" ht="15.75" customHeight="1" hidden="1">
      <c r="A29" s="16" t="s">
        <v>59</v>
      </c>
      <c r="B29" s="9" t="s">
        <v>45</v>
      </c>
      <c r="C29" s="17">
        <f>C28*30%</f>
        <v>23805.323267350046</v>
      </c>
      <c r="D29" s="8"/>
      <c r="E29" s="10"/>
      <c r="F29" s="5" t="s">
        <v>58</v>
      </c>
    </row>
    <row r="30" spans="1:6" ht="15.75" customHeight="1" hidden="1">
      <c r="A30" s="16" t="s">
        <v>60</v>
      </c>
      <c r="B30" s="9" t="s">
        <v>47</v>
      </c>
      <c r="C30" s="47">
        <f>'[1]расч. стои-ти подробно '!M29</f>
        <v>66575.40000000002</v>
      </c>
      <c r="D30" s="8"/>
      <c r="E30" s="10"/>
      <c r="F30" s="5" t="s">
        <v>61</v>
      </c>
    </row>
    <row r="31" spans="1:5" ht="15.75" customHeight="1" hidden="1">
      <c r="A31" s="16" t="s">
        <v>62</v>
      </c>
      <c r="B31" s="9" t="s">
        <v>49</v>
      </c>
      <c r="C31" s="47">
        <f>C28*0.4%</f>
        <v>317.40431023133397</v>
      </c>
      <c r="D31" s="8"/>
      <c r="E31" s="10"/>
    </row>
    <row r="32" spans="1:5" ht="15.75" customHeight="1" hidden="1">
      <c r="A32" s="16" t="s">
        <v>63</v>
      </c>
      <c r="B32" s="9" t="s">
        <v>51</v>
      </c>
      <c r="C32" s="47">
        <f>'[1]прочие'!D20+'[1]расч. стои-ти подробно '!M31</f>
        <v>77728.43346425841</v>
      </c>
      <c r="D32" s="8"/>
      <c r="E32" s="10"/>
    </row>
    <row r="33" spans="1:5" ht="15.75" customHeight="1" hidden="1">
      <c r="A33" s="16" t="s">
        <v>64</v>
      </c>
      <c r="B33" s="9" t="s">
        <v>52</v>
      </c>
      <c r="C33" s="17"/>
      <c r="D33" s="8"/>
      <c r="E33" s="10"/>
    </row>
    <row r="34" spans="1:5" ht="15.75" customHeight="1" hidden="1">
      <c r="A34" s="16" t="s">
        <v>65</v>
      </c>
      <c r="B34" s="9" t="s">
        <v>53</v>
      </c>
      <c r="C34" s="17"/>
      <c r="D34" s="8"/>
      <c r="E34" s="10"/>
    </row>
    <row r="35" spans="1:5" ht="15.75" customHeight="1" hidden="1">
      <c r="A35" s="16" t="s">
        <v>66</v>
      </c>
      <c r="B35" s="9" t="s">
        <v>55</v>
      </c>
      <c r="C35" s="17"/>
      <c r="D35" s="8"/>
      <c r="E35" s="10"/>
    </row>
    <row r="36" spans="1:5" ht="20.25" customHeight="1" hidden="1">
      <c r="A36" s="16" t="s">
        <v>64</v>
      </c>
      <c r="B36" s="9" t="s">
        <v>67</v>
      </c>
      <c r="C36" s="17"/>
      <c r="D36" s="8"/>
      <c r="E36" s="10"/>
    </row>
    <row r="37" spans="1:5" ht="63">
      <c r="A37" s="16" t="s">
        <v>10</v>
      </c>
      <c r="B37" s="9" t="s">
        <v>68</v>
      </c>
      <c r="C37" s="10" t="s">
        <v>13</v>
      </c>
      <c r="D37" s="17" t="s">
        <v>13</v>
      </c>
      <c r="E37" s="10" t="s">
        <v>13</v>
      </c>
    </row>
    <row r="38" spans="1:5" ht="47.25">
      <c r="A38" s="15" t="s">
        <v>11</v>
      </c>
      <c r="B38" s="9" t="s">
        <v>5</v>
      </c>
      <c r="C38" s="2">
        <f>SUM(C39:C48)</f>
        <v>43421.12379042324</v>
      </c>
      <c r="D38" s="8">
        <f>D10</f>
        <v>550</v>
      </c>
      <c r="E38" s="10">
        <f>C38/D38</f>
        <v>78.94749780076953</v>
      </c>
    </row>
    <row r="39" spans="1:5" ht="15.75" hidden="1">
      <c r="A39" s="16" t="s">
        <v>69</v>
      </c>
      <c r="B39" s="9" t="s">
        <v>70</v>
      </c>
      <c r="C39" s="2">
        <v>0</v>
      </c>
      <c r="D39" s="9"/>
      <c r="E39" s="9"/>
    </row>
    <row r="40" spans="1:5" ht="15.75" hidden="1">
      <c r="A40" s="16" t="s">
        <v>71</v>
      </c>
      <c r="B40" s="9" t="s">
        <v>43</v>
      </c>
      <c r="C40" s="2">
        <f>'[1]фзп'!G25+'[1]фзп'!H25</f>
        <v>16024.194978352381</v>
      </c>
      <c r="D40" s="9"/>
      <c r="E40" s="9"/>
    </row>
    <row r="41" spans="1:5" ht="15.75" hidden="1">
      <c r="A41" s="16" t="s">
        <v>72</v>
      </c>
      <c r="B41" s="9" t="s">
        <v>45</v>
      </c>
      <c r="C41" s="2">
        <f>C40*30%</f>
        <v>4807.258493505714</v>
      </c>
      <c r="D41" s="9"/>
      <c r="E41" s="9"/>
    </row>
    <row r="42" spans="1:5" ht="15.75" hidden="1">
      <c r="A42" s="16" t="s">
        <v>73</v>
      </c>
      <c r="B42" s="9" t="s">
        <v>47</v>
      </c>
      <c r="C42" s="48">
        <f>'[1]расч. стои-ти подробно '!M45</f>
        <v>6002.700000000001</v>
      </c>
      <c r="D42" s="9"/>
      <c r="E42" s="9"/>
    </row>
    <row r="43" spans="1:5" ht="15.75" hidden="1">
      <c r="A43" s="16" t="s">
        <v>74</v>
      </c>
      <c r="B43" s="9" t="s">
        <v>49</v>
      </c>
      <c r="C43" s="2">
        <f>C40*0.4%</f>
        <v>64.09677991340952</v>
      </c>
      <c r="D43" s="9"/>
      <c r="E43" s="9"/>
    </row>
    <row r="44" spans="1:5" ht="15.75" hidden="1">
      <c r="A44" s="15" t="s">
        <v>75</v>
      </c>
      <c r="B44" s="9" t="s">
        <v>51</v>
      </c>
      <c r="C44" s="2">
        <f>'[1]прочие'!E20</f>
        <v>16522.873538651736</v>
      </c>
      <c r="D44" s="9"/>
      <c r="E44" s="9"/>
    </row>
    <row r="45" spans="1:5" ht="15.75" hidden="1">
      <c r="A45" s="15" t="s">
        <v>76</v>
      </c>
      <c r="B45" s="9" t="s">
        <v>52</v>
      </c>
      <c r="C45" s="2"/>
      <c r="D45" s="9"/>
      <c r="E45" s="9"/>
    </row>
    <row r="46" spans="1:5" ht="15.75" hidden="1">
      <c r="A46" s="15" t="s">
        <v>77</v>
      </c>
      <c r="B46" s="9" t="s">
        <v>53</v>
      </c>
      <c r="C46" s="2"/>
      <c r="D46" s="9"/>
      <c r="E46" s="9"/>
    </row>
    <row r="47" spans="1:5" ht="15.75" hidden="1">
      <c r="A47" s="15" t="s">
        <v>78</v>
      </c>
      <c r="B47" s="9" t="s">
        <v>55</v>
      </c>
      <c r="C47" s="2"/>
      <c r="D47" s="9"/>
      <c r="E47" s="9"/>
    </row>
    <row r="48" spans="1:5" ht="15" customHeight="1" hidden="1">
      <c r="A48" s="15" t="s">
        <v>76</v>
      </c>
      <c r="B48" s="9" t="s">
        <v>67</v>
      </c>
      <c r="C48" s="2">
        <f>'[1]расч. стои-ти подробно '!M47</f>
        <v>0</v>
      </c>
      <c r="D48" s="9"/>
      <c r="E48" s="9"/>
    </row>
    <row r="49" spans="1:5" ht="15.75" customHeight="1">
      <c r="A49" s="18"/>
      <c r="B49" s="19"/>
      <c r="C49" s="1"/>
      <c r="D49" s="19"/>
      <c r="E49" s="51"/>
    </row>
    <row r="50" spans="1:5" ht="15.75" customHeight="1">
      <c r="A50" s="18"/>
      <c r="B50" s="19"/>
      <c r="C50" s="1"/>
      <c r="D50" s="19"/>
      <c r="E50" s="19"/>
    </row>
    <row r="51" spans="1:5" ht="15.75" customHeight="1">
      <c r="A51" s="18"/>
      <c r="B51" s="19"/>
      <c r="C51" s="1"/>
      <c r="D51" s="19"/>
      <c r="E51" s="19"/>
    </row>
    <row r="52" spans="1:5" ht="15.75" customHeight="1">
      <c r="A52" s="18"/>
      <c r="B52" s="19"/>
      <c r="C52" s="1"/>
      <c r="D52" s="19"/>
      <c r="E52" s="19"/>
    </row>
  </sheetData>
  <sheetProtection/>
  <mergeCells count="5">
    <mergeCell ref="D3:E3"/>
    <mergeCell ref="A5:E5"/>
    <mergeCell ref="A6:E6"/>
    <mergeCell ref="F17:F18"/>
    <mergeCell ref="G17:G18"/>
  </mergeCells>
  <printOptions/>
  <pageMargins left="1.1811023622047245" right="0.2755905511811024" top="0.7874015748031497" bottom="0.7874015748031497" header="0.31496062992125984" footer="0.31496062992125984"/>
  <pageSetup fitToWidth="2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8.75390625" style="24" customWidth="1"/>
    <col min="2" max="2" width="48.75390625" style="21" customWidth="1"/>
    <col min="3" max="3" width="16.00390625" style="21" customWidth="1"/>
    <col min="4" max="4" width="18.00390625" style="21" customWidth="1"/>
    <col min="5" max="5" width="13.125" style="21" customWidth="1"/>
    <col min="6" max="6" width="14.375" style="21" customWidth="1"/>
    <col min="7" max="16384" width="9.125" style="21" customWidth="1"/>
  </cols>
  <sheetData>
    <row r="1" ht="15.75">
      <c r="F1" s="25"/>
    </row>
    <row r="2" spans="1:6" ht="64.5" customHeight="1">
      <c r="A2" s="67" t="s">
        <v>82</v>
      </c>
      <c r="B2" s="67"/>
      <c r="C2" s="67"/>
      <c r="D2" s="67"/>
      <c r="E2" s="67"/>
      <c r="F2" s="67"/>
    </row>
    <row r="3" spans="1:6" ht="18">
      <c r="A3" s="60" t="s">
        <v>39</v>
      </c>
      <c r="B3" s="61"/>
      <c r="C3" s="61"/>
      <c r="D3" s="61"/>
      <c r="E3" s="61"/>
      <c r="F3" s="61"/>
    </row>
    <row r="4" spans="1:6" ht="18.75">
      <c r="A4" s="41"/>
      <c r="B4" s="42"/>
      <c r="C4" s="42"/>
      <c r="D4" s="42"/>
      <c r="E4" s="42"/>
      <c r="F4" s="42"/>
    </row>
    <row r="5" ht="16.5" thickBot="1"/>
    <row r="6" spans="1:6" ht="47.25" customHeight="1">
      <c r="A6" s="68" t="s">
        <v>1</v>
      </c>
      <c r="B6" s="58" t="s">
        <v>80</v>
      </c>
      <c r="C6" s="58" t="s">
        <v>32</v>
      </c>
      <c r="D6" s="58" t="s">
        <v>33</v>
      </c>
      <c r="E6" s="58" t="s">
        <v>34</v>
      </c>
      <c r="F6" s="62" t="s">
        <v>81</v>
      </c>
    </row>
    <row r="7" spans="1:6" ht="16.5" thickBot="1">
      <c r="A7" s="69"/>
      <c r="B7" s="59"/>
      <c r="C7" s="59"/>
      <c r="D7" s="59"/>
      <c r="E7" s="59"/>
      <c r="F7" s="63"/>
    </row>
    <row r="8" spans="1:6" ht="52.5" customHeight="1">
      <c r="A8" s="26" t="s">
        <v>3</v>
      </c>
      <c r="B8" s="64" t="s">
        <v>35</v>
      </c>
      <c r="C8" s="64"/>
      <c r="D8" s="64"/>
      <c r="E8" s="64"/>
      <c r="F8" s="65"/>
    </row>
    <row r="9" spans="1:7" ht="27" customHeight="1" thickBot="1">
      <c r="A9" s="43" t="s">
        <v>0</v>
      </c>
      <c r="B9" s="27" t="s">
        <v>83</v>
      </c>
      <c r="C9" s="28" t="s">
        <v>38</v>
      </c>
      <c r="D9" s="40" t="s">
        <v>36</v>
      </c>
      <c r="E9" s="29" t="s">
        <v>37</v>
      </c>
      <c r="F9" s="30">
        <f>'от 15 до 8900кВт (по мероприят'!E10+'от 15 до 8900кВт (по мероприят'!E27+'от 15 до 8900кВт (по мероприят'!E38</f>
        <v>627.0751113136125</v>
      </c>
      <c r="G9" s="49"/>
    </row>
    <row r="10" spans="1:6" ht="15" customHeight="1">
      <c r="A10" s="31"/>
      <c r="B10" s="19"/>
      <c r="C10" s="32"/>
      <c r="D10" s="33"/>
      <c r="E10" s="34"/>
      <c r="F10" s="35"/>
    </row>
    <row r="11" ht="15.75" customHeight="1">
      <c r="C11" s="36"/>
    </row>
    <row r="12" ht="15.75" customHeight="1">
      <c r="C12" s="36"/>
    </row>
    <row r="13" spans="2:5" ht="15.75" customHeight="1">
      <c r="B13" s="66"/>
      <c r="C13" s="66"/>
      <c r="D13" s="37"/>
      <c r="E13" s="37"/>
    </row>
    <row r="14" spans="2:5" ht="18.75">
      <c r="B14" s="38"/>
      <c r="C14" s="37"/>
      <c r="D14" s="39"/>
      <c r="E14" s="39"/>
    </row>
    <row r="15" spans="2:5" ht="18.75">
      <c r="B15" s="66"/>
      <c r="C15" s="66"/>
      <c r="D15" s="37"/>
      <c r="E15" s="37"/>
    </row>
    <row r="16" spans="2:5" ht="18.75">
      <c r="B16" s="39"/>
      <c r="C16" s="39"/>
      <c r="D16" s="39"/>
      <c r="E16" s="39"/>
    </row>
    <row r="17" spans="2:5" ht="18.75">
      <c r="B17" s="66"/>
      <c r="C17" s="66"/>
      <c r="D17" s="37"/>
      <c r="E17" s="37"/>
    </row>
    <row r="18" ht="15.75">
      <c r="C18" s="36"/>
    </row>
    <row r="19" ht="15.75">
      <c r="C19" s="36"/>
    </row>
    <row r="20" ht="15.75">
      <c r="C20" s="36"/>
    </row>
    <row r="21" ht="15.75">
      <c r="C21" s="36"/>
    </row>
    <row r="22" ht="15.75">
      <c r="C22" s="36"/>
    </row>
    <row r="23" ht="15.75">
      <c r="C23" s="36"/>
    </row>
    <row r="24" ht="15.75">
      <c r="C24" s="36"/>
    </row>
    <row r="25" ht="15.75">
      <c r="C25" s="36"/>
    </row>
    <row r="26" ht="15.75">
      <c r="C26" s="36"/>
    </row>
    <row r="27" ht="15.75">
      <c r="C27" s="36"/>
    </row>
    <row r="28" ht="15.75">
      <c r="C28" s="36"/>
    </row>
    <row r="29" ht="15.75">
      <c r="C29" s="36"/>
    </row>
    <row r="30" ht="15.75">
      <c r="C30" s="36"/>
    </row>
    <row r="31" ht="15.75">
      <c r="C31" s="36"/>
    </row>
    <row r="32" ht="15.75">
      <c r="C32" s="36"/>
    </row>
    <row r="33" ht="15.75">
      <c r="C33" s="36"/>
    </row>
    <row r="34" ht="15.75">
      <c r="C34" s="36"/>
    </row>
    <row r="35" ht="15.75">
      <c r="C35" s="36"/>
    </row>
    <row r="36" ht="15.75">
      <c r="C36" s="36"/>
    </row>
    <row r="37" ht="15.75">
      <c r="C37" s="36"/>
    </row>
    <row r="38" ht="15.75">
      <c r="C38" s="36"/>
    </row>
    <row r="39" ht="15.75">
      <c r="C39" s="36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6"/>
    </row>
    <row r="62" ht="15.75">
      <c r="C62" s="36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  <row r="78" ht="15.75">
      <c r="C78" s="36"/>
    </row>
    <row r="79" ht="15.75">
      <c r="C79" s="36"/>
    </row>
    <row r="80" ht="15.75">
      <c r="C80" s="36"/>
    </row>
    <row r="81" ht="15.75">
      <c r="C81" s="36"/>
    </row>
    <row r="82" ht="15.75">
      <c r="C82" s="36"/>
    </row>
    <row r="83" ht="15.75">
      <c r="C83" s="36"/>
    </row>
    <row r="84" ht="15.75">
      <c r="C84" s="36"/>
    </row>
    <row r="85" ht="15.75">
      <c r="C85" s="36"/>
    </row>
    <row r="86" ht="15.75">
      <c r="C86" s="36"/>
    </row>
    <row r="87" ht="15.75">
      <c r="C87" s="36"/>
    </row>
    <row r="88" ht="15.75">
      <c r="C88" s="36"/>
    </row>
    <row r="89" ht="15.75">
      <c r="C89" s="36"/>
    </row>
    <row r="90" ht="15.75">
      <c r="C90" s="36"/>
    </row>
    <row r="91" ht="15.75">
      <c r="C91" s="36"/>
    </row>
    <row r="92" ht="15.75">
      <c r="C92" s="36"/>
    </row>
    <row r="93" ht="15.75">
      <c r="C93" s="36"/>
    </row>
    <row r="94" ht="15.75">
      <c r="C94" s="36"/>
    </row>
    <row r="95" ht="15.75">
      <c r="C95" s="36"/>
    </row>
    <row r="96" ht="15.75">
      <c r="C96" s="36"/>
    </row>
    <row r="97" ht="15.75">
      <c r="C97" s="36"/>
    </row>
    <row r="98" ht="15.75">
      <c r="C98" s="36"/>
    </row>
    <row r="99" ht="15.75">
      <c r="C99" s="36"/>
    </row>
    <row r="100" ht="15.75">
      <c r="C100" s="36"/>
    </row>
    <row r="101" ht="15.75">
      <c r="C101" s="36"/>
    </row>
    <row r="102" ht="15.75">
      <c r="C102" s="36"/>
    </row>
    <row r="103" ht="15.75">
      <c r="C103" s="36"/>
    </row>
    <row r="104" ht="15.75">
      <c r="C104" s="36"/>
    </row>
    <row r="105" ht="15.75">
      <c r="C105" s="36"/>
    </row>
    <row r="106" ht="15.75">
      <c r="C106" s="36"/>
    </row>
    <row r="107" ht="15.75">
      <c r="C107" s="36"/>
    </row>
    <row r="108" ht="15.75">
      <c r="C108" s="36"/>
    </row>
    <row r="109" ht="15.75">
      <c r="C109" s="36"/>
    </row>
    <row r="110" ht="15.75">
      <c r="C110" s="36"/>
    </row>
    <row r="111" ht="15.75">
      <c r="C111" s="36"/>
    </row>
    <row r="112" ht="15.75">
      <c r="C112" s="36"/>
    </row>
    <row r="113" ht="15.75">
      <c r="C113" s="36"/>
    </row>
    <row r="114" ht="15.75">
      <c r="C114" s="36"/>
    </row>
    <row r="115" ht="15.75">
      <c r="C115" s="36"/>
    </row>
    <row r="116" ht="15.75">
      <c r="C116" s="36"/>
    </row>
    <row r="117" ht="15.75">
      <c r="C117" s="36"/>
    </row>
    <row r="118" ht="15.75">
      <c r="C118" s="36"/>
    </row>
    <row r="119" ht="15.75">
      <c r="C119" s="36"/>
    </row>
    <row r="120" ht="15.75">
      <c r="C120" s="36"/>
    </row>
    <row r="121" ht="15.75">
      <c r="C121" s="36"/>
    </row>
    <row r="122" ht="15.75">
      <c r="C122" s="36"/>
    </row>
    <row r="123" ht="15.75">
      <c r="C123" s="36"/>
    </row>
    <row r="124" ht="15.75">
      <c r="C124" s="36"/>
    </row>
    <row r="125" ht="15.75">
      <c r="C125" s="36"/>
    </row>
    <row r="126" ht="15.75">
      <c r="C126" s="36"/>
    </row>
    <row r="127" ht="15.75">
      <c r="C127" s="36"/>
    </row>
    <row r="128" ht="15.75">
      <c r="C128" s="36"/>
    </row>
    <row r="129" ht="15.75">
      <c r="C129" s="36"/>
    </row>
    <row r="130" ht="15.75">
      <c r="C130" s="36"/>
    </row>
    <row r="131" ht="15.75">
      <c r="C131" s="36"/>
    </row>
    <row r="132" ht="15.75">
      <c r="C132" s="36"/>
    </row>
    <row r="133" ht="15.75">
      <c r="C133" s="36"/>
    </row>
    <row r="134" ht="15.75">
      <c r="C134" s="36"/>
    </row>
    <row r="135" ht="15.75">
      <c r="C135" s="36"/>
    </row>
    <row r="136" ht="15.75">
      <c r="C136" s="36"/>
    </row>
    <row r="137" ht="15.75">
      <c r="C137" s="36"/>
    </row>
    <row r="138" ht="15.75">
      <c r="C138" s="36"/>
    </row>
    <row r="139" ht="15.75">
      <c r="C139" s="36"/>
    </row>
    <row r="140" ht="15.75">
      <c r="C140" s="36"/>
    </row>
    <row r="141" ht="15.75">
      <c r="C141" s="36"/>
    </row>
    <row r="142" ht="15.75">
      <c r="C142" s="36"/>
    </row>
    <row r="143" ht="15.75">
      <c r="C143" s="36"/>
    </row>
    <row r="144" ht="15.75">
      <c r="C144" s="36"/>
    </row>
    <row r="145" ht="15.75">
      <c r="C145" s="36"/>
    </row>
    <row r="146" ht="15.75">
      <c r="C146" s="36"/>
    </row>
    <row r="147" ht="15.75">
      <c r="C147" s="36"/>
    </row>
    <row r="148" ht="15.75">
      <c r="C148" s="36"/>
    </row>
    <row r="149" ht="15.75">
      <c r="C149" s="36"/>
    </row>
    <row r="150" ht="15.75">
      <c r="C150" s="36"/>
    </row>
    <row r="151" ht="15.75">
      <c r="C151" s="36"/>
    </row>
    <row r="152" ht="15.75">
      <c r="C152" s="36"/>
    </row>
    <row r="153" ht="15.75">
      <c r="C153" s="36"/>
    </row>
    <row r="154" ht="15.75">
      <c r="C154" s="36"/>
    </row>
    <row r="155" ht="15.75">
      <c r="C155" s="36"/>
    </row>
    <row r="156" ht="15.75">
      <c r="C156" s="36"/>
    </row>
    <row r="157" ht="15.75">
      <c r="C157" s="36"/>
    </row>
    <row r="158" ht="15.75">
      <c r="C158" s="36"/>
    </row>
    <row r="159" ht="15.75">
      <c r="C159" s="36"/>
    </row>
    <row r="160" ht="15.75">
      <c r="C160" s="36"/>
    </row>
    <row r="161" ht="15.75">
      <c r="C161" s="36"/>
    </row>
    <row r="162" ht="15.75">
      <c r="C162" s="36"/>
    </row>
    <row r="163" ht="15.75">
      <c r="C163" s="36"/>
    </row>
    <row r="164" ht="15.75">
      <c r="C164" s="36"/>
    </row>
    <row r="165" ht="15.75">
      <c r="C165" s="36"/>
    </row>
    <row r="166" ht="15.75">
      <c r="C166" s="36"/>
    </row>
    <row r="167" ht="15.75">
      <c r="C167" s="36"/>
    </row>
    <row r="168" ht="15.75">
      <c r="C168" s="36"/>
    </row>
    <row r="169" ht="15.75">
      <c r="C169" s="36"/>
    </row>
    <row r="170" ht="15.75">
      <c r="C170" s="36"/>
    </row>
    <row r="171" ht="15.75">
      <c r="C171" s="36"/>
    </row>
    <row r="172" ht="15.75">
      <c r="C172" s="36"/>
    </row>
    <row r="173" ht="15.75">
      <c r="C173" s="36"/>
    </row>
    <row r="174" ht="15.75">
      <c r="C174" s="36"/>
    </row>
    <row r="175" ht="15.75">
      <c r="C175" s="36"/>
    </row>
    <row r="176" ht="15.75">
      <c r="C176" s="36"/>
    </row>
    <row r="177" ht="15.75">
      <c r="C177" s="36"/>
    </row>
    <row r="178" ht="15.75">
      <c r="C178" s="36"/>
    </row>
    <row r="179" ht="15.75">
      <c r="C179" s="36"/>
    </row>
    <row r="180" ht="15.75">
      <c r="C180" s="36"/>
    </row>
    <row r="181" ht="15.75">
      <c r="C181" s="36"/>
    </row>
    <row r="182" ht="15.75">
      <c r="C182" s="36"/>
    </row>
    <row r="183" ht="15.75">
      <c r="C183" s="36"/>
    </row>
    <row r="184" ht="15.75">
      <c r="C184" s="36"/>
    </row>
    <row r="185" ht="15.75">
      <c r="C185" s="36"/>
    </row>
    <row r="186" ht="15.75">
      <c r="C186" s="36"/>
    </row>
    <row r="187" ht="15.75">
      <c r="C187" s="36"/>
    </row>
    <row r="188" ht="15.75">
      <c r="C188" s="36"/>
    </row>
    <row r="189" ht="15.75">
      <c r="C189" s="36"/>
    </row>
    <row r="190" ht="15.75">
      <c r="C190" s="36"/>
    </row>
    <row r="191" ht="15.75">
      <c r="C191" s="36"/>
    </row>
    <row r="192" ht="15.75">
      <c r="C192" s="36"/>
    </row>
    <row r="193" ht="15.75">
      <c r="C193" s="36"/>
    </row>
    <row r="194" ht="15.75">
      <c r="C194" s="36"/>
    </row>
    <row r="195" ht="15.75">
      <c r="C195" s="36"/>
    </row>
    <row r="196" ht="15.75">
      <c r="C196" s="36"/>
    </row>
    <row r="197" ht="15.75">
      <c r="C197" s="36"/>
    </row>
    <row r="198" ht="15.75">
      <c r="C198" s="36"/>
    </row>
    <row r="199" ht="15.75">
      <c r="C199" s="36"/>
    </row>
    <row r="200" ht="15.75">
      <c r="C200" s="36"/>
    </row>
    <row r="201" ht="15.75">
      <c r="C201" s="36"/>
    </row>
    <row r="202" ht="15.75">
      <c r="C202" s="36"/>
    </row>
    <row r="203" ht="15.75">
      <c r="C203" s="36"/>
    </row>
    <row r="204" ht="15.75">
      <c r="C204" s="36"/>
    </row>
    <row r="205" ht="15.75">
      <c r="C205" s="36"/>
    </row>
    <row r="206" ht="15.75">
      <c r="C206" s="36"/>
    </row>
    <row r="207" ht="15.75">
      <c r="C207" s="36"/>
    </row>
    <row r="208" ht="15.75">
      <c r="C208" s="36"/>
    </row>
    <row r="209" ht="15.75">
      <c r="C209" s="36"/>
    </row>
    <row r="210" ht="15.75">
      <c r="C210" s="36"/>
    </row>
    <row r="211" ht="15.75">
      <c r="C211" s="36"/>
    </row>
    <row r="212" ht="15.75">
      <c r="C212" s="36"/>
    </row>
    <row r="213" ht="15.75">
      <c r="C213" s="36"/>
    </row>
    <row r="214" ht="15.75">
      <c r="C214" s="36"/>
    </row>
    <row r="215" ht="15.75">
      <c r="C215" s="36"/>
    </row>
  </sheetData>
  <sheetProtection/>
  <mergeCells count="12">
    <mergeCell ref="B17:C17"/>
    <mergeCell ref="A2:F2"/>
    <mergeCell ref="A6:A7"/>
    <mergeCell ref="B6:B7"/>
    <mergeCell ref="C6:C7"/>
    <mergeCell ref="D6:D7"/>
    <mergeCell ref="E6:E7"/>
    <mergeCell ref="A3:F3"/>
    <mergeCell ref="F6:F7"/>
    <mergeCell ref="B8:F8"/>
    <mergeCell ref="B13:C13"/>
    <mergeCell ref="B15:C1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125" style="0" customWidth="1"/>
    <col min="2" max="2" width="31.00390625" style="0" customWidth="1"/>
    <col min="3" max="3" width="17.00390625" style="0" customWidth="1"/>
    <col min="4" max="4" width="16.75390625" style="0" customWidth="1"/>
    <col min="5" max="5" width="22.25390625" style="0" customWidth="1"/>
  </cols>
  <sheetData>
    <row r="2" spans="1:13" s="21" customFormat="1" ht="85.5" customHeight="1">
      <c r="A2" s="67" t="s">
        <v>85</v>
      </c>
      <c r="B2" s="70"/>
      <c r="C2" s="70"/>
      <c r="D2" s="70"/>
      <c r="E2" s="70"/>
      <c r="F2" s="50"/>
      <c r="G2" s="50"/>
      <c r="H2" s="50"/>
      <c r="I2" s="50"/>
      <c r="J2" s="50"/>
      <c r="K2" s="50"/>
      <c r="L2" s="50"/>
      <c r="M2" s="50"/>
    </row>
    <row r="3" spans="1:9" s="21" customFormat="1" ht="18" customHeight="1">
      <c r="A3" s="60" t="s">
        <v>39</v>
      </c>
      <c r="B3" s="71"/>
      <c r="C3" s="71"/>
      <c r="D3" s="71"/>
      <c r="E3" s="71"/>
      <c r="F3" s="50"/>
      <c r="G3" s="50"/>
      <c r="H3" s="50"/>
      <c r="I3" s="50"/>
    </row>
    <row r="4" spans="1:5" s="21" customFormat="1" ht="18.75">
      <c r="A4" s="41"/>
      <c r="B4" s="42"/>
      <c r="C4" s="42"/>
      <c r="D4" s="42"/>
      <c r="E4" s="42"/>
    </row>
    <row r="5" s="21" customFormat="1" ht="16.5" thickBot="1">
      <c r="A5" s="24"/>
    </row>
    <row r="6" spans="1:5" s="21" customFormat="1" ht="47.25" customHeight="1">
      <c r="A6" s="72" t="s">
        <v>1</v>
      </c>
      <c r="B6" s="58" t="s">
        <v>80</v>
      </c>
      <c r="C6" s="58" t="s">
        <v>32</v>
      </c>
      <c r="D6" s="58" t="s">
        <v>34</v>
      </c>
      <c r="E6" s="62" t="s">
        <v>79</v>
      </c>
    </row>
    <row r="7" spans="1:5" s="21" customFormat="1" ht="16.5" thickBot="1">
      <c r="A7" s="73"/>
      <c r="B7" s="59"/>
      <c r="C7" s="59"/>
      <c r="D7" s="59"/>
      <c r="E7" s="63"/>
    </row>
    <row r="8" spans="1:6" s="21" customFormat="1" ht="31.5" customHeight="1" thickBot="1">
      <c r="A8" s="43">
        <v>1</v>
      </c>
      <c r="B8" s="27" t="s">
        <v>83</v>
      </c>
      <c r="C8" s="28" t="s">
        <v>38</v>
      </c>
      <c r="D8" s="29" t="s">
        <v>37</v>
      </c>
      <c r="E8" s="30">
        <f>'от 15 до 8900кВт (по мероприят'!E10+'от 15 до 8900кВт (по мероприят'!E27+'от 15 до 8900кВт (по мероприят'!E38</f>
        <v>627.0751113136125</v>
      </c>
      <c r="F8" s="49"/>
    </row>
    <row r="9" spans="1:5" s="21" customFormat="1" ht="15" customHeight="1">
      <c r="A9" s="31"/>
      <c r="B9" s="19"/>
      <c r="C9" s="32"/>
      <c r="D9" s="34"/>
      <c r="E9" s="35"/>
    </row>
    <row r="10" spans="1:3" s="21" customFormat="1" ht="15.75" customHeight="1">
      <c r="A10" s="24"/>
      <c r="C10" s="36"/>
    </row>
  </sheetData>
  <sheetProtection/>
  <mergeCells count="7"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Климова Марина Николаевна</cp:lastModifiedBy>
  <cp:lastPrinted>2014-09-19T04:56:58Z</cp:lastPrinted>
  <dcterms:created xsi:type="dcterms:W3CDTF">2009-10-15T06:29:26Z</dcterms:created>
  <dcterms:modified xsi:type="dcterms:W3CDTF">2015-10-01T09:32:14Z</dcterms:modified>
  <cp:category/>
  <cp:version/>
  <cp:contentType/>
  <cp:contentStatus/>
</cp:coreProperties>
</file>