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30" windowWidth="21075" windowHeight="9495"/>
  </bookViews>
  <sheets>
    <sheet name="1.1" sheetId="16" r:id="rId1"/>
    <sheet name="1.2" sheetId="17" r:id="rId2"/>
    <sheet name="1.3" sheetId="18" r:id="rId3"/>
    <sheet name="1.4" sheetId="19" r:id="rId4"/>
    <sheet name="2.1" sheetId="1" r:id="rId5"/>
    <sheet name="2.2" sheetId="2" r:id="rId6"/>
    <sheet name="2.3" sheetId="3" r:id="rId7"/>
    <sheet name="3.1" sheetId="20" r:id="rId8"/>
    <sheet name="3.2" sheetId="21" r:id="rId9"/>
    <sheet name="3.4" sheetId="5" r:id="rId10"/>
    <sheet name="3.5" sheetId="6" r:id="rId11"/>
    <sheet name="4.1" sheetId="7" r:id="rId12"/>
    <sheet name="4.2" sheetId="8" r:id="rId13"/>
    <sheet name="4.3" sheetId="9" r:id="rId14"/>
    <sheet name="4.4" sheetId="10" r:id="rId15"/>
    <sheet name="4.5" sheetId="11" r:id="rId16"/>
    <sheet name="4.6" sheetId="12" r:id="rId17"/>
    <sheet name="4.7" sheetId="13" r:id="rId18"/>
    <sheet name="4.8" sheetId="14" r:id="rId19"/>
    <sheet name="4.9" sheetId="15" r:id="rId20"/>
  </sheets>
  <definedNames>
    <definedName name="_xlnm.Print_Area" localSheetId="0">'1.1'!$A$1:$F$31</definedName>
    <definedName name="_xlnm.Print_Area" localSheetId="1">'1.2'!$A$1:$E$3</definedName>
    <definedName name="_xlnm.Print_Area" localSheetId="2">'1.3'!$A$1:$E$13</definedName>
    <definedName name="_xlnm.Print_Area" localSheetId="3">'1.4'!$A$1:$C$19</definedName>
    <definedName name="_xlnm.Print_Area" localSheetId="4">'2.1'!$A$1:$E$28</definedName>
    <definedName name="_xlnm.Print_Area" localSheetId="5">'2.2'!$A$1:$T$12</definedName>
    <definedName name="_xlnm.Print_Area" localSheetId="6">'2.3'!$A$1</definedName>
    <definedName name="_xlnm.Print_Area" localSheetId="7">'3.1'!$A$1:$B$5</definedName>
    <definedName name="_xlnm.Print_Area" localSheetId="8">'3.2'!$A$2:$V$2</definedName>
    <definedName name="_xlnm.Print_Area" localSheetId="9">'3.4'!$A$1:$R$17</definedName>
    <definedName name="_xlnm.Print_Area" localSheetId="10">'3.5'!$A$1:$K$21</definedName>
    <definedName name="_xlnm.Print_Area" localSheetId="11">'4.1'!$A$1:$Q$29</definedName>
    <definedName name="_xlnm.Print_Area" localSheetId="12">'4.2'!$A$1:$K$11</definedName>
    <definedName name="_xlnm.Print_Area" localSheetId="17">'4.7'!$A$1:$A$5</definedName>
    <definedName name="_xlnm.Print_Area" localSheetId="19">'4.9'!$A$1:$AE$16</definedName>
  </definedNames>
  <calcPr calcId="145621" refMode="R1C1"/>
</workbook>
</file>

<file path=xl/calcChain.xml><?xml version="1.0" encoding="utf-8"?>
<calcChain xmlns="http://schemas.openxmlformats.org/spreadsheetml/2006/main">
  <c r="J21" i="6" l="1"/>
  <c r="H21" i="6"/>
  <c r="F21" i="6"/>
  <c r="E21" i="6"/>
  <c r="D21" i="6"/>
  <c r="J20" i="6"/>
  <c r="H20" i="6"/>
  <c r="F20" i="6"/>
  <c r="E20" i="6"/>
  <c r="D20" i="6"/>
  <c r="K19" i="6"/>
  <c r="J19" i="6"/>
  <c r="I19" i="6"/>
  <c r="H19" i="6"/>
  <c r="G19" i="6"/>
  <c r="F19" i="6"/>
  <c r="D19" i="6"/>
  <c r="E19" i="6" s="1"/>
  <c r="K18" i="6"/>
  <c r="J18" i="6"/>
  <c r="I18" i="6"/>
  <c r="H18" i="6"/>
  <c r="G18" i="6"/>
  <c r="F18" i="6"/>
  <c r="D18" i="6"/>
  <c r="E18" i="6" s="1"/>
  <c r="J17" i="6"/>
  <c r="J15" i="6" s="1"/>
  <c r="H17" i="6"/>
  <c r="F17" i="6"/>
  <c r="F15" i="6" s="1"/>
  <c r="E17" i="6"/>
  <c r="D17" i="6"/>
  <c r="D15" i="6" s="1"/>
  <c r="E15" i="6" s="1"/>
  <c r="J16" i="6"/>
  <c r="H16" i="6"/>
  <c r="H14" i="6" s="1"/>
  <c r="F16" i="6"/>
  <c r="E16" i="6"/>
  <c r="D16" i="6"/>
  <c r="K15" i="6"/>
  <c r="I15" i="6"/>
  <c r="H15" i="6"/>
  <c r="G15" i="6"/>
  <c r="K14" i="6"/>
  <c r="J14" i="6"/>
  <c r="I14" i="6"/>
  <c r="G14" i="6"/>
  <c r="F14" i="6"/>
  <c r="E14" i="6"/>
  <c r="D14" i="6"/>
  <c r="E13" i="6"/>
  <c r="E12" i="6"/>
  <c r="E11" i="6"/>
  <c r="E10" i="6"/>
  <c r="D13" i="6"/>
  <c r="D12" i="6"/>
  <c r="D11" i="6"/>
  <c r="D10" i="6"/>
  <c r="J13" i="6"/>
  <c r="J11" i="6" s="1"/>
  <c r="H13" i="6"/>
  <c r="F13" i="6"/>
  <c r="F11" i="6" s="1"/>
  <c r="J12" i="6"/>
  <c r="H12" i="6"/>
  <c r="H10" i="6" s="1"/>
  <c r="F12" i="6"/>
  <c r="K11" i="6"/>
  <c r="I11" i="6"/>
  <c r="H11" i="6"/>
  <c r="G11" i="6"/>
  <c r="K10" i="6"/>
  <c r="J10" i="6"/>
  <c r="I10" i="6"/>
  <c r="G10" i="6"/>
  <c r="F10" i="6"/>
  <c r="K6" i="6"/>
  <c r="K7" i="6"/>
  <c r="J7" i="6"/>
  <c r="J6" i="6"/>
  <c r="I6" i="6"/>
  <c r="I7" i="6"/>
  <c r="H7" i="6"/>
  <c r="H6" i="6"/>
  <c r="G6" i="6"/>
  <c r="G7" i="6"/>
  <c r="F7" i="6"/>
  <c r="F6" i="6"/>
  <c r="D7" i="6"/>
  <c r="D6" i="6"/>
  <c r="J9" i="6"/>
  <c r="J8" i="6"/>
  <c r="H9" i="6"/>
  <c r="H8" i="6"/>
  <c r="D9" i="6"/>
  <c r="F8" i="6"/>
  <c r="D8" i="6" s="1"/>
  <c r="F9" i="6"/>
  <c r="E9" i="18" l="1"/>
  <c r="E12" i="18"/>
  <c r="E13" i="18"/>
  <c r="E8" i="18"/>
  <c r="E27" i="7" l="1"/>
  <c r="F27" i="7"/>
  <c r="G27" i="7"/>
  <c r="H27" i="7"/>
  <c r="I27" i="7"/>
  <c r="J27" i="7"/>
  <c r="K27" i="7"/>
  <c r="L27" i="7"/>
  <c r="E28" i="7"/>
  <c r="E19" i="7" s="1"/>
  <c r="F28" i="7"/>
  <c r="G28" i="7"/>
  <c r="G19" i="7" s="1"/>
  <c r="H28" i="7"/>
  <c r="I28" i="7"/>
  <c r="I19" i="7" s="1"/>
  <c r="J28" i="7"/>
  <c r="K28" i="7"/>
  <c r="K19" i="7" s="1"/>
  <c r="L28" i="7"/>
  <c r="E29" i="7"/>
  <c r="F29" i="7"/>
  <c r="G29" i="7"/>
  <c r="H29" i="7"/>
  <c r="I29" i="7"/>
  <c r="J29" i="7"/>
  <c r="K29" i="7"/>
  <c r="L29" i="7"/>
  <c r="Q26" i="7"/>
  <c r="P26" i="7"/>
  <c r="P25" i="7" s="1"/>
  <c r="P9" i="7" s="1"/>
  <c r="O26" i="7"/>
  <c r="O25" i="7" s="1"/>
  <c r="O9" i="7" s="1"/>
  <c r="N25" i="7"/>
  <c r="N9" i="7" s="1"/>
  <c r="L26" i="7"/>
  <c r="L25" i="7" s="1"/>
  <c r="L9" i="7" s="1"/>
  <c r="K26" i="7"/>
  <c r="J26" i="7"/>
  <c r="J25" i="7" s="1"/>
  <c r="J9" i="7" s="1"/>
  <c r="I26" i="7"/>
  <c r="H26" i="7"/>
  <c r="H25" i="7" s="1"/>
  <c r="H9" i="7" s="1"/>
  <c r="G26" i="7"/>
  <c r="F26" i="7"/>
  <c r="F25" i="7" s="1"/>
  <c r="F9" i="7" s="1"/>
  <c r="E26" i="7"/>
  <c r="D26" i="7"/>
  <c r="D25" i="7" s="1"/>
  <c r="D9" i="7" s="1"/>
  <c r="C26" i="7"/>
  <c r="Q25" i="7"/>
  <c r="Q9" i="7" s="1"/>
  <c r="M25" i="7"/>
  <c r="I25" i="7"/>
  <c r="E25" i="7"/>
  <c r="C25" i="7"/>
  <c r="Q24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  <c r="C24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Q19" i="7"/>
  <c r="P19" i="7"/>
  <c r="O19" i="7"/>
  <c r="N19" i="7"/>
  <c r="M19" i="7"/>
  <c r="L19" i="7"/>
  <c r="J19" i="7"/>
  <c r="H19" i="7"/>
  <c r="F19" i="7"/>
  <c r="D19" i="7"/>
  <c r="C19" i="7"/>
  <c r="Q18" i="7"/>
  <c r="Q11" i="7" s="1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Q17" i="7"/>
  <c r="O17" i="7"/>
  <c r="M17" i="7"/>
  <c r="K17" i="7"/>
  <c r="I17" i="7"/>
  <c r="G17" i="7"/>
  <c r="E17" i="7"/>
  <c r="C17" i="7"/>
  <c r="Q15" i="7"/>
  <c r="P15" i="7"/>
  <c r="O15" i="7"/>
  <c r="N15" i="7"/>
  <c r="M15" i="7"/>
  <c r="L15" i="7"/>
  <c r="J15" i="7"/>
  <c r="H15" i="7"/>
  <c r="F15" i="7"/>
  <c r="D15" i="7"/>
  <c r="C15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Q13" i="7"/>
  <c r="P13" i="7"/>
  <c r="O13" i="7"/>
  <c r="N13" i="7"/>
  <c r="M13" i="7"/>
  <c r="L13" i="7"/>
  <c r="J13" i="7"/>
  <c r="H13" i="7"/>
  <c r="F13" i="7"/>
  <c r="D13" i="7"/>
  <c r="C13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C12" i="7"/>
  <c r="O11" i="7"/>
  <c r="L11" i="7"/>
  <c r="K11" i="7"/>
  <c r="J11" i="7"/>
  <c r="I11" i="7"/>
  <c r="H11" i="7"/>
  <c r="G11" i="7"/>
  <c r="F11" i="7"/>
  <c r="E11" i="7"/>
  <c r="C11" i="7"/>
  <c r="Q10" i="7"/>
  <c r="O10" i="7"/>
  <c r="M10" i="7"/>
  <c r="I10" i="7"/>
  <c r="E10" i="7"/>
  <c r="C10" i="7"/>
  <c r="M9" i="7"/>
  <c r="I9" i="7"/>
  <c r="E9" i="7"/>
  <c r="C9" i="7"/>
  <c r="K17" i="5"/>
  <c r="H17" i="5"/>
  <c r="E17" i="5"/>
  <c r="E15" i="1"/>
  <c r="E13" i="1"/>
  <c r="E10" i="1"/>
  <c r="E8" i="1"/>
  <c r="K15" i="7" l="1"/>
  <c r="I15" i="7"/>
  <c r="G15" i="7"/>
  <c r="E15" i="7"/>
  <c r="K25" i="7"/>
  <c r="K9" i="7" s="1"/>
  <c r="G25" i="7"/>
  <c r="G9" i="7" s="1"/>
  <c r="G10" i="7"/>
  <c r="K10" i="7"/>
  <c r="E13" i="7"/>
  <c r="G13" i="7"/>
  <c r="I13" i="7"/>
  <c r="K13" i="7"/>
  <c r="D17" i="7"/>
  <c r="D10" i="7" s="1"/>
  <c r="F17" i="7"/>
  <c r="F10" i="7" s="1"/>
  <c r="H17" i="7"/>
  <c r="H10" i="7" s="1"/>
  <c r="J17" i="7"/>
  <c r="J10" i="7" s="1"/>
  <c r="L17" i="7"/>
  <c r="L10" i="7" s="1"/>
  <c r="N17" i="7"/>
  <c r="N10" i="7" s="1"/>
  <c r="P17" i="7"/>
  <c r="P10" i="7" s="1"/>
  <c r="C4" i="17" l="1"/>
  <c r="F13" i="16" l="1"/>
  <c r="F14" i="16"/>
  <c r="F15" i="16"/>
  <c r="F16" i="16"/>
  <c r="E27" i="16"/>
  <c r="E32" i="16" l="1"/>
  <c r="D32" i="16"/>
  <c r="D27" i="16"/>
  <c r="C32" i="16" l="1"/>
  <c r="A7" i="15"/>
  <c r="A8" i="15" s="1"/>
  <c r="A9" i="15" s="1"/>
  <c r="A10" i="15" s="1"/>
  <c r="A11" i="15" s="1"/>
  <c r="A12" i="15" s="1"/>
  <c r="A13" i="15" s="1"/>
  <c r="A14" i="15" s="1"/>
  <c r="A15" i="15" s="1"/>
  <c r="A16" i="15" s="1"/>
</calcChain>
</file>

<file path=xl/comments1.xml><?xml version="1.0" encoding="utf-8"?>
<comments xmlns="http://schemas.openxmlformats.org/spreadsheetml/2006/main">
  <authors>
    <author>Андревa Ольга Владимировна</author>
  </authors>
  <commentList>
    <comment ref="F6" authorId="0">
      <text>
        <r>
          <rPr>
            <b/>
            <sz val="9"/>
            <color indexed="81"/>
            <rFont val="Tahoma"/>
            <family val="2"/>
            <charset val="204"/>
          </rPr>
          <t>Андревa Ольга Владимировна:</t>
        </r>
        <r>
          <rPr>
            <sz val="9"/>
            <color indexed="81"/>
            <rFont val="Tahoma"/>
            <family val="2"/>
            <charset val="204"/>
          </rPr>
          <t xml:space="preserve">
расшифровать в таблице 4.3</t>
        </r>
      </text>
    </comment>
  </commentList>
</comments>
</file>

<file path=xl/sharedStrings.xml><?xml version="1.0" encoding="utf-8"?>
<sst xmlns="http://schemas.openxmlformats.org/spreadsheetml/2006/main" count="390" uniqueCount="274">
  <si>
    <t>N</t>
  </si>
  <si>
    <t>Показатель</t>
  </si>
  <si>
    <t>Значение показателя, годы</t>
  </si>
  <si>
    <t>ВН (110 кВ и выше)</t>
  </si>
  <si>
    <t>СН1 (35 - 60 кВ)</t>
  </si>
  <si>
    <t>СН2 (1 - 20 кВ)</t>
  </si>
  <si>
    <t>НН (до 1 кВ)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</si>
  <si>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</si>
  <si>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</si>
  <si>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1. Общая информация о сетевой организации</t>
  </si>
  <si>
    <t>Структурная единица сетевой организации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</si>
  <si>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</si>
  <si>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</si>
  <si>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ВН</t>
  </si>
  <si>
    <t>СН1</t>
  </si>
  <si>
    <t>СН2</t>
  </si>
  <si>
    <t>НН</t>
  </si>
  <si>
    <t>по технологическому присоединению</t>
  </si>
  <si>
    <t>Категория присоединения потребителей услуг по передаче электрической энергии в разбивке по мощности, в динамике по годам</t>
  </si>
  <si>
    <t>Всего</t>
  </si>
  <si>
    <t>до 15 кВт включительно</t>
  </si>
  <si>
    <t>свыше 15 кВт и до 150 кВт 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</si>
  <si>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</si>
  <si>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</si>
  <si>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</si>
  <si>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>Динамика изменения показателя, %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</si>
  <si>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</si>
  <si>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</si>
  <si>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</si>
  <si>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</si>
  <si>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</si>
  <si>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</si>
  <si>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</si>
  <si>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</si>
  <si>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</si>
  <si>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</si>
  <si>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</si>
  <si>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Мощность энергопринимающих устройств заявителя, кВт</t>
  </si>
  <si>
    <t>Категория надежности</t>
  </si>
  <si>
    <t>I - II</t>
  </si>
  <si>
    <t>III</t>
  </si>
  <si>
    <t>Расстояние до границ земельного участка заявителя, м</t>
  </si>
  <si>
    <t>Необходимость строительства подстанции</t>
  </si>
  <si>
    <t>Тип линии</t>
  </si>
  <si>
    <t>Да</t>
  </si>
  <si>
    <t>КЛ</t>
  </si>
  <si>
    <t>ВЛ</t>
  </si>
  <si>
    <t>Нет</t>
  </si>
  <si>
    <t>4. Качество обслуживания</t>
  </si>
  <si>
    <t>4.1.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</si>
  <si>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</si>
  <si>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</si>
  <si>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</si>
  <si>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</si>
  <si>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</si>
  <si>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</si>
  <si>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</si>
  <si>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</si>
  <si>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</si>
  <si>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</si>
  <si>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прочее (указать)</t>
  </si>
  <si>
    <t>Жалобы</t>
  </si>
  <si>
    <t>оказание услуг по передаче электрической энергии, в том числе:</t>
  </si>
  <si>
    <t>качество услуг по передаче электрической энергии</t>
  </si>
  <si>
    <t>качество электрической энергии</t>
  </si>
  <si>
    <t>техническое обслуживание объектов электросетевого хозяйства</t>
  </si>
  <si>
    <t>Заявка на оказание услуг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</si>
  <si>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</si>
  <si>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</si>
  <si>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</si>
  <si>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</si>
  <si>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</si>
  <si>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</si>
  <si>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</si>
  <si>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</si>
  <si>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</si>
  <si>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</si>
  <si>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</si>
  <si>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</si>
  <si>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Наименование</t>
  </si>
  <si>
    <t>Единица измерения</t>
  </si>
  <si>
    <t>Перечень номеров телефонов, выделенных для обслуживания потребителей:</t>
  </si>
  <si>
    <t>Номер телефона по вопросам энергоснабжения:</t>
  </si>
  <si>
    <t>Номера телефонов центров обработки телефонных вызовов: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</si>
  <si>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</si>
  <si>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</si>
  <si>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</si>
  <si>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</si>
  <si>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</si>
  <si>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Среднее время обработки телефонного вызова от потребителя на выделенные номера телефонов за текущий период</t>
  </si>
  <si>
    <t>Динамика изменения показателя %</t>
  </si>
  <si>
    <t xml:space="preserve">Показатель средней продолжительности прекращений передачи электрической энергии,         (П SAIDI) </t>
  </si>
  <si>
    <t>Показатель средней частоты прекращений передачи электрической энергии,                                                                     ( П SAIFI)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</si>
  <si>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                                                              (П SAIDI ,план)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</si>
  <si>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                                                                                     (П SAIFI, план)</t>
  </si>
  <si>
    <t>Категории обращений потребите-лей</t>
  </si>
  <si>
    <t>оказание услуг по передаче электричес-кой энергии</t>
  </si>
  <si>
    <t>1.4.</t>
  </si>
  <si>
    <t>1.5.</t>
  </si>
  <si>
    <t>1.6.</t>
  </si>
  <si>
    <t>2.4.</t>
  </si>
  <si>
    <t>2.5.</t>
  </si>
  <si>
    <t>2.6.</t>
  </si>
  <si>
    <t>2.7.</t>
  </si>
  <si>
    <t>2.8.</t>
  </si>
  <si>
    <t>3.1.</t>
  </si>
  <si>
    <t>3.2.</t>
  </si>
  <si>
    <t>3.3.</t>
  </si>
  <si>
    <t>3.4.</t>
  </si>
  <si>
    <r>
      <t xml:space="preserve">Износ оборудования, % </t>
    </r>
    <r>
      <rPr>
        <vertAlign val="superscript"/>
        <sz val="11"/>
        <color indexed="8"/>
        <rFont val="Times New Roman"/>
        <family val="1"/>
        <charset val="204"/>
      </rPr>
      <t>ii</t>
    </r>
  </si>
  <si>
    <t>4.8. Мероприятия, выполняемые сетевой организацией в целях повышения качества обслуживания потребителей.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</si>
  <si>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</si>
  <si>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</si>
  <si>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</si>
  <si>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</si>
  <si>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Обращения</t>
  </si>
  <si>
    <t>Обращения потребителей, содержащие жалобу</t>
  </si>
  <si>
    <t>Обращения потребителей, содержащие заявку на оказание услуг</t>
  </si>
  <si>
    <t>Факт получения потребителем ответа</t>
  </si>
  <si>
    <t>Мероприятия по результатам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</si>
  <si>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</si>
  <si>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</si>
  <si>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</si>
  <si>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</si>
  <si>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</si>
  <si>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</si>
  <si>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</si>
  <si>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</si>
  <si>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</si>
  <si>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</si>
  <si>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</si>
  <si>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</si>
  <si>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</si>
  <si>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</si>
  <si>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</si>
  <si>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</si>
  <si>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</si>
  <si>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</si>
  <si>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</si>
  <si>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>4.9. Информация по обращениям потребителей.</t>
  </si>
  <si>
    <t>1</t>
  </si>
  <si>
    <t>1.1</t>
  </si>
  <si>
    <t>1.2</t>
  </si>
  <si>
    <t>1.3</t>
  </si>
  <si>
    <t>2.1</t>
  </si>
  <si>
    <t>2.2</t>
  </si>
  <si>
    <t>2.3</t>
  </si>
  <si>
    <t>2.4</t>
  </si>
  <si>
    <t>3</t>
  </si>
  <si>
    <t>3.1</t>
  </si>
  <si>
    <t>3.2</t>
  </si>
  <si>
    <t>3.3</t>
  </si>
  <si>
    <t>3.4</t>
  </si>
  <si>
    <t>4.1</t>
  </si>
  <si>
    <t>4.2</t>
  </si>
  <si>
    <t>4.3</t>
  </si>
  <si>
    <t>4.4</t>
  </si>
  <si>
    <t>5.1</t>
  </si>
  <si>
    <t xml:space="preserve"> </t>
  </si>
  <si>
    <t>количество потребителей услуг сетевой организации, в т.ч.</t>
  </si>
  <si>
    <t>юридические лица</t>
  </si>
  <si>
    <t>физические лица</t>
  </si>
  <si>
    <t xml:space="preserve">1.1. Количество потребителей услуг сетевой организации </t>
  </si>
  <si>
    <t>в т.ч.</t>
  </si>
  <si>
    <t>1.1.</t>
  </si>
  <si>
    <t>1.2.</t>
  </si>
  <si>
    <t>1.3.</t>
  </si>
  <si>
    <t>2.</t>
  </si>
  <si>
    <t>2.1.</t>
  </si>
  <si>
    <t>2.2.</t>
  </si>
  <si>
    <t>2.3.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</si>
  <si>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                                                         (П SAIFI, план)</t>
  </si>
  <si>
    <t>Тип потребителей услуг, уровни напряжения, категории надежности электроснабжения</t>
  </si>
  <si>
    <t>кол-во потребителей, годы</t>
  </si>
  <si>
    <t>Юридические лица</t>
  </si>
  <si>
    <t>1 КАТЕГОРИЯ</t>
  </si>
  <si>
    <t>2 КАТЕГОРИЯ</t>
  </si>
  <si>
    <t>3 КАТЕГОРИЯ</t>
  </si>
  <si>
    <t>Физические лица</t>
  </si>
  <si>
    <t>ВСЕГО ПОТРЕБИТЕЛЕЙ</t>
  </si>
  <si>
    <t>Объекты электросетевого хозяйства</t>
  </si>
  <si>
    <t>Количество ЦРП  10кВ</t>
  </si>
  <si>
    <t>Количество подстанций  6(10) кВ</t>
  </si>
  <si>
    <t xml:space="preserve">1.3. Информация об объектах электросетевого хозяйства </t>
  </si>
  <si>
    <t>Длина ВЛ 35 кВ, км</t>
  </si>
  <si>
    <t>Длина ВЛ 6(10) кВ, км</t>
  </si>
  <si>
    <t>Длина ВЛ 0,4 кВ, км</t>
  </si>
  <si>
    <t>Длина КЛ 6(10) кВ, км</t>
  </si>
  <si>
    <t>Длина КЛ 0,4 кВ, км</t>
  </si>
  <si>
    <t>Динамика изменения показателя,%</t>
  </si>
  <si>
    <t xml:space="preserve">1.4. Уровень физического износа объектов электросетевого хозяйства сетевой организации </t>
  </si>
  <si>
    <t xml:space="preserve">3.1. Информация о наличии невостребованной мощности </t>
  </si>
  <si>
    <t>1. Сведения о наличии объема свободной для технологического присоединения потребителей трансформаторной мощности</t>
  </si>
  <si>
    <t>Наименование центра питания                                 (трансформаторной подстанции)</t>
  </si>
  <si>
    <t>Текущий объем свободной мощности, 
кВА</t>
  </si>
  <si>
    <t xml:space="preserve">номер телефона </t>
  </si>
  <si>
    <t>500 - сельская местность/    300 - городская местность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</si>
  <si>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                                                           (П SAIDI, план)</t>
  </si>
  <si>
    <r>
      <t>Показатель средней частоты прекращений передачи электрической энергии (</t>
    </r>
    <r>
      <rPr>
        <sz val="14"/>
        <color indexed="8"/>
        <rFont val="Times New Roman"/>
        <family val="1"/>
        <charset val="204"/>
      </rPr>
      <t xml:space="preserve">П </t>
    </r>
    <r>
      <rPr>
        <sz val="11"/>
        <color indexed="8"/>
        <rFont val="Times New Roman"/>
        <family val="1"/>
        <charset val="204"/>
      </rPr>
      <t>SAIFI)</t>
    </r>
  </si>
  <si>
    <r>
      <t>Показатель средней продолжительности прекращений передачи электрической энергии (</t>
    </r>
    <r>
      <rPr>
        <sz val="14"/>
        <color indexed="8"/>
        <rFont val="Times New Roman"/>
        <family val="1"/>
        <charset val="204"/>
      </rPr>
      <t>П</t>
    </r>
    <r>
      <rPr>
        <sz val="11"/>
        <color theme="1"/>
        <rFont val="Times New Roman"/>
        <family val="1"/>
        <charset val="204"/>
      </rPr>
      <t xml:space="preserve"> SAIDI )</t>
    </r>
  </si>
  <si>
    <t>количество точек поставки, в т.ч.</t>
  </si>
  <si>
    <t>Всего обращений потребителей, в том числе:</t>
  </si>
  <si>
    <t>минут</t>
  </si>
  <si>
    <t>N-1</t>
  </si>
  <si>
    <t>N (текущий год)</t>
  </si>
  <si>
    <t>количество потребителей услуг сетевой организации</t>
  </si>
  <si>
    <r>
      <rPr>
        <b/>
        <sz val="12"/>
        <color theme="1"/>
        <rFont val="Times New Roman"/>
        <family val="1"/>
        <charset val="204"/>
      </rPr>
      <t>2. Информация о качестве услуг по передаче
электрической энергии</t>
    </r>
    <r>
      <rPr>
        <sz val="11"/>
        <color theme="1"/>
        <rFont val="Times New Roman"/>
        <family val="1"/>
        <charset val="204"/>
      </rPr>
      <t xml:space="preserve">
2.1. 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отчетному.
</t>
    </r>
  </si>
  <si>
    <t xml:space="preserve">3.5. Стоимость технологического присоединения к электрическим сетям сетевой организации (не заполняется, в случае наличия на официальном сайте сетевой организации в сети Интернет интерактивного инструмента, который позволяет автоматически рассчитывать стоимость технологического присоединения при вводе параметров, предусмотренных настоящим пунктом)
</t>
  </si>
  <si>
    <t>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</t>
  </si>
  <si>
    <t>2.3. Мероприятия, выполненные сетевой организацией в целях повышения качества оказания услуг по передаче электрической энергии в отчетном периоде, заполняется в произвольной форме</t>
  </si>
  <si>
    <t>3.2. Мероприятия, выполненные сетевой организацией в целях совершенствования деятельности по технологическому присоединению в отчетном периоде, заполняется в произвольной форме</t>
  </si>
  <si>
    <t xml:space="preserve">
3.4. Сведения о качестве услуг по технологическому присоединению к электрическим сетям сетевой организации
</t>
  </si>
  <si>
    <t>4.2 Информация о деятельности офисов обслуживания потребителей</t>
  </si>
  <si>
    <t>4.3. Информация о заочном обслуживании потребителей посредством телефонной связи</t>
  </si>
  <si>
    <t>4.4. Категория обращений, в которой зарегистрировано наибольшее число обращений всего, обращений, содержащих жалобу, обращений, содержащих заявку на оказание услуг, поступивших в отчетном периоде, в соответствии с пунктом 4.1 Информации о качестве обслуживания потребителей услуг</t>
  </si>
  <si>
    <t>4.5. Описание дополнительных услуг, оказываемых потребителю, помимо услуг, указанных в Единых стандартах качества обслуживания сетевыми организациями потребителей сетевых организаций</t>
  </si>
  <si>
    <t>4.6. Мероприятия, направленные на работу с социально уязвимыми группами населения (пенсионеры, инвалиды, многодетные семьи, участники ВОВ и боевых действий на территориях других государств в соответствии с Федеральным законом от 12.01.1995 № 5-ФЗ "О ветеранах" (Собрание законодательства Российской Федерации, 2000, № 2, ст. 161; № 19, ст. 2023; 2001, № 1, ст. 2; № 33, ст. 3427; № 53, ст. 5030; 2002, № 30, ст. 3033; № 48, ст. 4743; № 52, ст. 5132; 2003, № 19, ст. 1750; 2004, № 19, ст. 1837; № 25, ст. 2480; № 27, ст. 2711; № 35, ст. 3607; № 52, ст. 5038; 2005, № 1, ст. 25; № 19, ст. 1748; № 52, ст. 5576; 2007, № 43, ст. 5084; 2008, № 9, ст. 817; № 29, ст. 3410; № 30, ст. 3609; № 40, ст. 4501; № 52, ст. 6224; 2009, № 18, ст. 2152; № 26, ст. 3133; № 29, ст. 3623; № 30, ст. 3739; № 51, ст. 6148; № 52, ст. 6403; 2010, № 19, ст. 2287; № 27, ст. 3433; № 30, ст. 3991; № 31, ст. 4206; № 50, ст. 6609; 2011, № 45, ст. 6337; № 47, ст. 6608; 2012, № 43, ст. 5782; 2013, № 14, ст. 1654; № 19, ст. 2331; № 27, ст. 3477; № 48, ст. 6165; 2014, № 23, ст. 2930; № 26, ст. 3406; № 52, ст. 7537; 2015, № 14, ст. 2008), матери-одиночки, участники ликвидации аварии на Чернобыльской АЭС и приравненные к ним категории граждан в соответствии с Законом Российской Федерации от 15.05.1991 № 1244-1 "О социальной защите граждан, подвергшихся воздействию радиации вследствие катастрофы на Чернобыльской АЭС" (Ведомости Съезда народных депутатов РСФСР и Верховного Совета РСФСР, 1991, № 21, ст. 699; Ведомости Съезда народных депутатов Российской Федерации и Верховного Совета Российской Федерации, 1992, № 32, ст. 1861; Собрание законодательства Российской Федерации, 1995, № 48, ст. 4561; 1996, № 51, ст. 5680; 1997, № 47, ст. 5341; 1998, № 48, ст. 5850; 1999, № 16, ст. 1937; № 28, ст. 3460; 2000, № 33, ст. 3348; 2001, № 1, ст. 2; № 7, ст. 610; № 33, ст. 3413; 2002, № 30, ст. 3033; № 50, ст. 4929; № 53, ст. 5030; 2002, № 52, ст. 5132; 2003, № 43, ст. 4108; № 52, ст. 5038; 2004, № 18, ст. 1689; № 35, ст. 3607; 2006, № 6, ст. 637; № 30, ст. 3288; № 50, ст. 5285; 2007, № 46, ст. 5554; 2008, № 9, ст. 817; № 29, ст. 3410; № 30, ст. 3616; № 52, ст. 6224; № 52, ст. 6236; 2009, № 18, ст. 2152; № 30, ст. 3739; 2011, № 23, ст. 3270; № 29, ст. 4297; № 47, ст. 6608; № 49, ст. 7024; 2012, № 26, ст. 3446; № 53, ст. 7654; 2013, № 19, ст. 2331; № 27, ст. 3443; № 27, ст. 3446; № 27, ст. 3477; № 51, ст. 6693; 2014, № 26, ст. 3406; № 30, ст. 4217; № 40, ст. 5322; № 52, ст. 7539; 2015, № 14, ст. 2008)</t>
  </si>
  <si>
    <t>4.7. Темы и результаты опросов потребителей, проводимых сетевой организацией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</t>
  </si>
  <si>
    <t xml:space="preserve">"Приложение № 7
к Единым стандартам
качества обслуживания сетевыми
организациями потребителей
услуг сетевых организаций
</t>
  </si>
  <si>
    <t>1.2. Количество точек поставки всего и точек поставки, оборудованных приборами учета электрической энергии за 2016 г.</t>
  </si>
  <si>
    <t>Приуральский филиал ООО "Газпром энерго"</t>
  </si>
  <si>
    <t xml:space="preserve"> Информация о качестве обслуживания потребителей услуг за  2016 год                                     </t>
  </si>
  <si>
    <t>Пермский край</t>
  </si>
  <si>
    <t>Оборудованных ПУ за 2016 год</t>
  </si>
  <si>
    <t>ПС 35/10 кВ «Компрессорная» КС "Кунгурская"</t>
  </si>
  <si>
    <t>ПС 35/6 кВ «Кедровая»</t>
  </si>
  <si>
    <t>ПС 110/35/10 кВ «Романовка»</t>
  </si>
  <si>
    <t>ПС 110/10 кВ «Морозово»
- ЗРУ-10 кВ  КС "Очерская"</t>
  </si>
  <si>
    <t>ПС 110/10 кВ «Горнозаводская»
- ЗРУ-10 кВ ГКС-2, ГКС-4</t>
  </si>
  <si>
    <t>ПС 110/10 кВ «Лунежская»
- ЗРУ-10 кВ КС "Добрянская"</t>
  </si>
  <si>
    <t>ПС 110/10 кВ «Снежная»
- ЗРУ-10 кВ Гремячинское ЛПУ МГ</t>
  </si>
  <si>
    <t>ПС 110/35/10 кВ  «Каучук-Сутузово»</t>
  </si>
  <si>
    <t>В III квартале 2016 года выполнен капитальный ремонт следующих объектов:</t>
  </si>
  <si>
    <t>1) Ремонт трансформаторов 35/10 кВ;</t>
  </si>
  <si>
    <t>2) Ремонт кровли здания ОПУ ПС "Романовка";</t>
  </si>
  <si>
    <t>4) Ремонт выключателей ЗРУ ПС "Романовка";</t>
  </si>
  <si>
    <t>3) Антикоррозийная защита опор ВЛ-110 кВ КС "Алмазная" - 46 шт.;</t>
  </si>
  <si>
    <t>5) Антикоррозийная защита опор ВЛ-35 кВ КС "Алмазная" - 10 шт.;</t>
  </si>
  <si>
    <t>6) Антикоррозийная защита опор ВЛ-35 кВ КС "Алмазная" - 10 шт.</t>
  </si>
  <si>
    <t>Приуральский филиал ООО "Газпром энерго" Пермский край</t>
  </si>
  <si>
    <t>Офис</t>
  </si>
  <si>
    <t>450038, Республика Башкортостан, г. Уфа, ул. Интернациональная, 133А</t>
  </si>
  <si>
    <t>тел./факс (347) 265-55-79,  info@puf.energo.gazprom.ru</t>
  </si>
  <si>
    <t xml:space="preserve">пн.-чт. 9.00-18.00,  пт. 9.00-16.45, перерыв 13.00-13.45 </t>
  </si>
  <si>
    <t>1. Прием заявок на технологическое присоединение.                                                          2. Заключение договоров на передачу  электрической энергии потребителям.</t>
  </si>
  <si>
    <t>-</t>
  </si>
  <si>
    <t>ООО "Южуралкомсервис"</t>
  </si>
  <si>
    <t>Выполнено технологическое присоединение.</t>
  </si>
  <si>
    <t>№11/2-185</t>
  </si>
  <si>
    <t>N (2016)</t>
  </si>
  <si>
    <t>(347) 266-14-01               (347) 266-31-08</t>
  </si>
  <si>
    <t>Данные обращения не поступали.</t>
  </si>
  <si>
    <t>Дополнительные услуги не оказывались.</t>
  </si>
  <si>
    <t>Мероприятия не проводились. В числе Потребителей Приуральского филиала ООО "Газпром энерго" отсутствует население.</t>
  </si>
  <si>
    <t>Обновление "Положений о взаимоотношения с потребителями".</t>
  </si>
  <si>
    <t>Тема опроса:  Качество обратной связи при решении совместных проблем. Результат опроса: удовлетворены.</t>
  </si>
  <si>
    <t>Тема опроса:  Соответствие качества продукции, работ, услуг условиям договора (техническим требованиям Заказчика). Результат опроса: удовлетворены.</t>
  </si>
  <si>
    <t>Тема опроса:  Надежность выполнения договорных обязательств (в т.ч. соблюдение сроков поставки продукции, выполнения работ, оказания услуг). Результат опроса: удовлетворены.</t>
  </si>
  <si>
    <t>Стоимость приведена в ценах 2001 г., за исключением стоимости технологического присоединения Потребителей по 3 категории надежности с максимальной мощностью не более 15 кВт.</t>
  </si>
  <si>
    <t xml:space="preserve">Всего </t>
  </si>
  <si>
    <t>Мероприятия не проводились.</t>
  </si>
  <si>
    <t>руб.</t>
  </si>
  <si>
    <t>Воздушные линии электропередач-всего:</t>
  </si>
  <si>
    <t>0,4 кВ</t>
  </si>
  <si>
    <t>6-10 кВ</t>
  </si>
  <si>
    <t>35 кВ</t>
  </si>
  <si>
    <t>110 кВ и выше</t>
  </si>
  <si>
    <t>Кабельные линии электропередач-всего:</t>
  </si>
  <si>
    <t>до 1 кВ</t>
  </si>
  <si>
    <t>свыше 1 кВ</t>
  </si>
  <si>
    <t>Электроподстанции- всего:</t>
  </si>
  <si>
    <t>6-10кВ</t>
  </si>
  <si>
    <t>35кВ</t>
  </si>
  <si>
    <t>110кВ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</si>
</sst>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4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1"/>
      <color indexed="8"/>
      <name val="Times New Roman"/>
      <family val="1"/>
      <charset val="204"/>
    </font>
    <font>
      <vertAlign val="superscript"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51">
    <xf numFmtId="0" fontId="0" fillId="0" borderId="0" xfId="0"/>
    <xf numFmtId="0" fontId="2" fillId="0" borderId="7" xfId="0" applyFont="1" applyBorder="1" applyAlignment="1">
      <alignment horizontal="center" vertical="center" wrapText="1"/>
    </xf>
    <xf numFmtId="0" fontId="7" fillId="0" borderId="0" xfId="0" applyFont="1"/>
    <xf numFmtId="0" fontId="7" fillId="0" borderId="7" xfId="0" applyFont="1" applyBorder="1" applyAlignment="1">
      <alignment horizontal="center" vertical="top" wrapText="1"/>
    </xf>
    <xf numFmtId="49" fontId="7" fillId="0" borderId="7" xfId="0" applyNumberFormat="1" applyFont="1" applyBorder="1" applyAlignment="1">
      <alignment horizontal="center" wrapText="1"/>
    </xf>
    <xf numFmtId="0" fontId="7" fillId="0" borderId="7" xfId="0" applyFont="1" applyBorder="1" applyAlignment="1">
      <alignment horizontal="justify" vertical="top" wrapText="1"/>
    </xf>
    <xf numFmtId="1" fontId="7" fillId="0" borderId="7" xfId="0" applyNumberFormat="1" applyFont="1" applyBorder="1" applyAlignment="1">
      <alignment horizontal="center" vertical="top" wrapText="1"/>
    </xf>
    <xf numFmtId="0" fontId="7" fillId="0" borderId="0" xfId="0" applyNumberFormat="1" applyFont="1" applyAlignment="1">
      <alignment wrapText="1"/>
    </xf>
    <xf numFmtId="0" fontId="7" fillId="0" borderId="7" xfId="0" applyFont="1" applyBorder="1" applyAlignment="1">
      <alignment horizontal="center" wrapText="1"/>
    </xf>
    <xf numFmtId="1" fontId="7" fillId="0" borderId="7" xfId="0" applyNumberFormat="1" applyFont="1" applyBorder="1" applyAlignment="1">
      <alignment horizontal="center" wrapText="1"/>
    </xf>
    <xf numFmtId="0" fontId="7" fillId="0" borderId="7" xfId="0" applyFont="1" applyBorder="1" applyAlignment="1">
      <alignment vertical="top" wrapText="1"/>
    </xf>
    <xf numFmtId="0" fontId="7" fillId="0" borderId="0" xfId="0" applyFont="1" applyAlignment="1">
      <alignment wrapText="1"/>
    </xf>
    <xf numFmtId="0" fontId="7" fillId="3" borderId="7" xfId="0" applyFont="1" applyFill="1" applyBorder="1" applyAlignment="1">
      <alignment horizontal="center" wrapText="1"/>
    </xf>
    <xf numFmtId="0" fontId="7" fillId="3" borderId="7" xfId="0" applyFont="1" applyFill="1" applyBorder="1" applyAlignment="1">
      <alignment horizontal="justify" vertical="top" wrapText="1"/>
    </xf>
    <xf numFmtId="164" fontId="7" fillId="3" borderId="7" xfId="0" applyNumberFormat="1" applyFont="1" applyFill="1" applyBorder="1" applyAlignment="1">
      <alignment horizontal="center" vertical="top" wrapText="1"/>
    </xf>
    <xf numFmtId="1" fontId="7" fillId="3" borderId="7" xfId="0" applyNumberFormat="1" applyFont="1" applyFill="1" applyBorder="1" applyAlignment="1">
      <alignment horizontal="center" vertical="top" wrapText="1"/>
    </xf>
    <xf numFmtId="0" fontId="7" fillId="0" borderId="7" xfId="0" applyFont="1" applyBorder="1" applyAlignment="1">
      <alignment horizontal="right" vertical="top" wrapText="1"/>
    </xf>
    <xf numFmtId="164" fontId="7" fillId="0" borderId="7" xfId="0" applyNumberFormat="1" applyFont="1" applyBorder="1" applyAlignment="1">
      <alignment horizontal="center" vertical="top" wrapText="1"/>
    </xf>
    <xf numFmtId="49" fontId="7" fillId="3" borderId="7" xfId="0" applyNumberFormat="1" applyFont="1" applyFill="1" applyBorder="1" applyAlignment="1">
      <alignment horizont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0" xfId="0" applyFont="1" applyAlignment="1">
      <alignment horizontal="justify"/>
    </xf>
    <xf numFmtId="0" fontId="7" fillId="0" borderId="7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4" fillId="0" borderId="7" xfId="0" applyFont="1" applyBorder="1" applyAlignment="1">
      <alignment horizontal="center" vertical="top" wrapText="1"/>
    </xf>
    <xf numFmtId="0" fontId="7" fillId="4" borderId="7" xfId="0" applyFont="1" applyFill="1" applyBorder="1" applyAlignment="1">
      <alignment horizontal="justify" vertical="top" wrapText="1"/>
    </xf>
    <xf numFmtId="0" fontId="4" fillId="4" borderId="7" xfId="0" applyFont="1" applyFill="1" applyBorder="1" applyAlignment="1">
      <alignment horizontal="center" vertical="top" wrapText="1"/>
    </xf>
    <xf numFmtId="1" fontId="4" fillId="4" borderId="7" xfId="0" applyNumberFormat="1" applyFont="1" applyFill="1" applyBorder="1" applyAlignment="1">
      <alignment horizontal="center" vertical="top" wrapText="1"/>
    </xf>
    <xf numFmtId="0" fontId="7" fillId="4" borderId="0" xfId="0" applyFont="1" applyFill="1"/>
    <xf numFmtId="1" fontId="7" fillId="4" borderId="7" xfId="0" applyNumberFormat="1" applyFont="1" applyFill="1" applyBorder="1" applyAlignment="1">
      <alignment horizontal="center" vertical="top" wrapText="1"/>
    </xf>
    <xf numFmtId="16" fontId="7" fillId="0" borderId="7" xfId="0" applyNumberFormat="1" applyFont="1" applyBorder="1" applyAlignment="1">
      <alignment horizontal="center" vertical="top" wrapText="1"/>
    </xf>
    <xf numFmtId="49" fontId="7" fillId="0" borderId="7" xfId="0" applyNumberFormat="1" applyFont="1" applyBorder="1" applyAlignment="1">
      <alignment vertical="top" wrapText="1"/>
    </xf>
    <xf numFmtId="49" fontId="7" fillId="0" borderId="0" xfId="0" applyNumberFormat="1" applyFont="1"/>
    <xf numFmtId="0" fontId="9" fillId="0" borderId="7" xfId="0" applyFont="1" applyBorder="1" applyAlignment="1">
      <alignment horizontal="center" vertical="top" wrapText="1"/>
    </xf>
    <xf numFmtId="0" fontId="9" fillId="0" borderId="7" xfId="0" applyFont="1" applyBorder="1" applyAlignment="1">
      <alignment vertical="top" wrapText="1"/>
    </xf>
    <xf numFmtId="0" fontId="9" fillId="0" borderId="7" xfId="0" applyFont="1" applyBorder="1" applyAlignment="1">
      <alignment horizontal="center" vertical="center" wrapText="1"/>
    </xf>
    <xf numFmtId="0" fontId="9" fillId="0" borderId="0" xfId="0" applyFont="1"/>
    <xf numFmtId="49" fontId="7" fillId="4" borderId="7" xfId="0" applyNumberFormat="1" applyFont="1" applyFill="1" applyBorder="1" applyAlignment="1">
      <alignment horizontal="center" wrapText="1"/>
    </xf>
    <xf numFmtId="164" fontId="7" fillId="4" borderId="7" xfId="0" applyNumberFormat="1" applyFont="1" applyFill="1" applyBorder="1" applyAlignment="1">
      <alignment horizontal="center" vertical="top" wrapText="1"/>
    </xf>
    <xf numFmtId="0" fontId="7" fillId="4" borderId="7" xfId="0" applyFont="1" applyFill="1" applyBorder="1" applyAlignment="1">
      <alignment horizontal="right" vertical="top" wrapText="1"/>
    </xf>
    <xf numFmtId="0" fontId="7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justify"/>
    </xf>
    <xf numFmtId="0" fontId="4" fillId="0" borderId="7" xfId="0" applyFont="1" applyBorder="1" applyAlignment="1">
      <alignment vertical="top" wrapText="1"/>
    </xf>
    <xf numFmtId="16" fontId="4" fillId="4" borderId="7" xfId="0" applyNumberFormat="1" applyFont="1" applyFill="1" applyBorder="1" applyAlignment="1">
      <alignment horizontal="center" vertical="top" wrapText="1"/>
    </xf>
    <xf numFmtId="0" fontId="4" fillId="4" borderId="7" xfId="0" applyFont="1" applyFill="1" applyBorder="1" applyAlignment="1">
      <alignment horizontal="justify" vertical="top" wrapText="1"/>
    </xf>
    <xf numFmtId="0" fontId="4" fillId="4" borderId="0" xfId="0" applyFont="1" applyFill="1"/>
    <xf numFmtId="16" fontId="4" fillId="0" borderId="7" xfId="0" applyNumberFormat="1" applyFont="1" applyBorder="1" applyAlignment="1">
      <alignment horizontal="center" vertical="top" wrapText="1"/>
    </xf>
    <xf numFmtId="0" fontId="4" fillId="0" borderId="7" xfId="0" applyFont="1" applyBorder="1" applyAlignment="1">
      <alignment horizontal="justify" vertical="top" wrapText="1"/>
    </xf>
    <xf numFmtId="14" fontId="4" fillId="4" borderId="7" xfId="0" applyNumberFormat="1" applyFont="1" applyFill="1" applyBorder="1" applyAlignment="1">
      <alignment horizontal="center" vertical="top" wrapText="1"/>
    </xf>
    <xf numFmtId="0" fontId="4" fillId="4" borderId="7" xfId="0" applyFont="1" applyFill="1" applyBorder="1" applyAlignment="1">
      <alignment horizontal="left" vertical="top" wrapText="1"/>
    </xf>
    <xf numFmtId="14" fontId="7" fillId="0" borderId="7" xfId="0" applyNumberFormat="1" applyFont="1" applyBorder="1" applyAlignment="1">
      <alignment vertical="top" wrapText="1"/>
    </xf>
    <xf numFmtId="14" fontId="7" fillId="0" borderId="7" xfId="0" applyNumberFormat="1" applyFont="1" applyBorder="1" applyAlignment="1">
      <alignment horizontal="right" vertical="center" wrapText="1"/>
    </xf>
    <xf numFmtId="0" fontId="7" fillId="0" borderId="7" xfId="0" applyFont="1" applyBorder="1" applyAlignment="1">
      <alignment vertical="center"/>
    </xf>
    <xf numFmtId="14" fontId="7" fillId="0" borderId="7" xfId="0" applyNumberFormat="1" applyFont="1" applyBorder="1" applyAlignment="1">
      <alignment horizontal="right" vertical="center"/>
    </xf>
    <xf numFmtId="0" fontId="7" fillId="0" borderId="7" xfId="0" applyNumberFormat="1" applyFont="1" applyBorder="1" applyAlignment="1">
      <alignment vertical="center" wrapText="1"/>
    </xf>
    <xf numFmtId="0" fontId="4" fillId="5" borderId="7" xfId="0" applyFont="1" applyFill="1" applyBorder="1" applyAlignment="1">
      <alignment horizontal="center" vertical="top" wrapText="1"/>
    </xf>
    <xf numFmtId="0" fontId="4" fillId="5" borderId="7" xfId="0" applyFont="1" applyFill="1" applyBorder="1" applyAlignment="1">
      <alignment vertical="top" wrapText="1"/>
    </xf>
    <xf numFmtId="1" fontId="4" fillId="5" borderId="7" xfId="0" applyNumberFormat="1" applyFont="1" applyFill="1" applyBorder="1" applyAlignment="1">
      <alignment horizontal="center" vertical="top" wrapText="1"/>
    </xf>
    <xf numFmtId="16" fontId="4" fillId="5" borderId="7" xfId="0" applyNumberFormat="1" applyFont="1" applyFill="1" applyBorder="1" applyAlignment="1">
      <alignment horizontal="center" vertical="top" wrapText="1"/>
    </xf>
    <xf numFmtId="0" fontId="4" fillId="5" borderId="7" xfId="0" applyFont="1" applyFill="1" applyBorder="1" applyAlignment="1">
      <alignment horizontal="justify" vertical="top" wrapText="1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vertical="top" wrapText="1"/>
    </xf>
    <xf numFmtId="1" fontId="4" fillId="2" borderId="3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wrapText="1"/>
    </xf>
    <xf numFmtId="0" fontId="4" fillId="0" borderId="3" xfId="0" applyFont="1" applyBorder="1" applyAlignment="1">
      <alignment horizontal="justify" wrapText="1"/>
    </xf>
    <xf numFmtId="0" fontId="4" fillId="0" borderId="3" xfId="0" applyFont="1" applyBorder="1" applyAlignment="1">
      <alignment horizontal="justify" vertical="top" wrapText="1"/>
    </xf>
    <xf numFmtId="49" fontId="4" fillId="2" borderId="4" xfId="0" applyNumberFormat="1" applyFont="1" applyFill="1" applyBorder="1" applyAlignment="1">
      <alignment horizontal="center" wrapText="1"/>
    </xf>
    <xf numFmtId="49" fontId="4" fillId="2" borderId="5" xfId="0" applyNumberFormat="1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vertical="top" wrapText="1"/>
    </xf>
    <xf numFmtId="0" fontId="10" fillId="0" borderId="0" xfId="0" applyFont="1" applyAlignment="1">
      <alignment wrapText="1"/>
    </xf>
    <xf numFmtId="0" fontId="7" fillId="0" borderId="7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horizontal="justify"/>
    </xf>
    <xf numFmtId="16" fontId="12" fillId="0" borderId="0" xfId="0" applyNumberFormat="1" applyFont="1"/>
    <xf numFmtId="0" fontId="12" fillId="0" borderId="0" xfId="0" applyFont="1" applyAlignment="1">
      <alignment wrapText="1"/>
    </xf>
    <xf numFmtId="0" fontId="7" fillId="0" borderId="7" xfId="0" applyFont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7" fillId="0" borderId="13" xfId="0" applyFont="1" applyBorder="1" applyAlignment="1">
      <alignment vertical="center" wrapText="1"/>
    </xf>
    <xf numFmtId="0" fontId="7" fillId="0" borderId="13" xfId="0" applyFont="1" applyBorder="1" applyAlignment="1">
      <alignment horizontal="center" wrapText="1"/>
    </xf>
    <xf numFmtId="0" fontId="7" fillId="4" borderId="7" xfId="0" applyFont="1" applyFill="1" applyBorder="1" applyAlignment="1">
      <alignment horizontal="center" vertical="center" wrapText="1"/>
    </xf>
    <xf numFmtId="1" fontId="4" fillId="4" borderId="7" xfId="0" applyNumberFormat="1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3" fontId="7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9" fillId="0" borderId="0" xfId="0" applyFont="1" applyAlignment="1">
      <alignment horizontal="right"/>
    </xf>
    <xf numFmtId="49" fontId="7" fillId="0" borderId="7" xfId="0" applyNumberFormat="1" applyFont="1" applyBorder="1" applyAlignment="1">
      <alignment vertical="center" wrapText="1"/>
    </xf>
    <xf numFmtId="0" fontId="4" fillId="0" borderId="0" xfId="0" applyFont="1" applyAlignment="1">
      <alignment horizontal="right" vertical="top" wrapText="1"/>
    </xf>
    <xf numFmtId="0" fontId="11" fillId="0" borderId="0" xfId="0" applyFont="1" applyAlignment="1">
      <alignment horizontal="center" vertical="center" wrapText="1"/>
    </xf>
    <xf numFmtId="0" fontId="4" fillId="0" borderId="0" xfId="0" applyNumberFormat="1" applyFont="1" applyAlignment="1">
      <alignment wrapText="1"/>
    </xf>
    <xf numFmtId="0" fontId="4" fillId="0" borderId="0" xfId="0" applyFont="1" applyAlignment="1"/>
    <xf numFmtId="0" fontId="4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justify" wrapText="1"/>
    </xf>
    <xf numFmtId="0" fontId="4" fillId="0" borderId="10" xfId="0" applyFont="1" applyBorder="1" applyAlignment="1">
      <alignment horizontal="justify" wrapText="1"/>
    </xf>
    <xf numFmtId="0" fontId="4" fillId="0" borderId="4" xfId="0" applyFont="1" applyBorder="1" applyAlignment="1">
      <alignment horizontal="justify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2" borderId="8" xfId="0" applyFont="1" applyFill="1" applyBorder="1" applyAlignment="1">
      <alignment horizontal="justify" vertical="top" wrapText="1"/>
    </xf>
    <xf numFmtId="0" fontId="4" fillId="2" borderId="6" xfId="0" applyFont="1" applyFill="1" applyBorder="1" applyAlignment="1">
      <alignment horizontal="justify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2" borderId="8" xfId="0" applyFont="1" applyFill="1" applyBorder="1" applyAlignment="1">
      <alignment horizontal="justify" wrapText="1"/>
    </xf>
    <xf numFmtId="0" fontId="4" fillId="2" borderId="6" xfId="0" applyFont="1" applyFill="1" applyBorder="1" applyAlignment="1">
      <alignment horizontal="justify" wrapText="1"/>
    </xf>
    <xf numFmtId="0" fontId="12" fillId="0" borderId="0" xfId="0" applyNumberFormat="1" applyFont="1" applyAlignment="1">
      <alignment wrapText="1"/>
    </xf>
    <xf numFmtId="0" fontId="12" fillId="0" borderId="0" xfId="0" applyFont="1" applyAlignment="1"/>
    <xf numFmtId="0" fontId="7" fillId="0" borderId="7" xfId="0" applyFont="1" applyBorder="1" applyAlignment="1">
      <alignment horizontal="center" vertical="top" wrapText="1"/>
    </xf>
    <xf numFmtId="0" fontId="12" fillId="0" borderId="0" xfId="0" applyFont="1" applyAlignment="1">
      <alignment horizontal="left"/>
    </xf>
    <xf numFmtId="0" fontId="7" fillId="0" borderId="7" xfId="0" applyFont="1" applyBorder="1" applyAlignment="1"/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 wrapText="1"/>
    </xf>
    <xf numFmtId="0" fontId="7" fillId="0" borderId="7" xfId="0" applyFont="1" applyBorder="1" applyAlignment="1">
      <alignment horizontal="center" wrapText="1"/>
    </xf>
    <xf numFmtId="0" fontId="12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/>
    </xf>
    <xf numFmtId="0" fontId="4" fillId="0" borderId="7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7" fillId="0" borderId="0" xfId="0" applyFont="1" applyAlignment="1">
      <alignment horizontal="left" vertical="top" wrapText="1"/>
    </xf>
    <xf numFmtId="0" fontId="13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</xdr:row>
      <xdr:rowOff>0</xdr:rowOff>
    </xdr:from>
    <xdr:to>
      <xdr:col>1</xdr:col>
      <xdr:colOff>1000125</xdr:colOff>
      <xdr:row>22</xdr:row>
      <xdr:rowOff>0</xdr:rowOff>
    </xdr:to>
    <xdr:pic>
      <xdr:nvPicPr>
        <xdr:cNvPr id="205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020425"/>
          <a:ext cx="1000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32"/>
  <sheetViews>
    <sheetView tabSelected="1" workbookViewId="0">
      <selection activeCell="H25" sqref="H25"/>
    </sheetView>
  </sheetViews>
  <sheetFormatPr defaultColWidth="9.140625" defaultRowHeight="15" x14ac:dyDescent="0.25"/>
  <cols>
    <col min="1" max="1" width="6.85546875" style="41" customWidth="1"/>
    <col min="2" max="5" width="20.7109375" style="41" customWidth="1"/>
    <col min="6" max="6" width="18.28515625" style="41" customWidth="1"/>
    <col min="7" max="16384" width="9.140625" style="41"/>
  </cols>
  <sheetData>
    <row r="1" spans="1:6" ht="78" customHeight="1" x14ac:dyDescent="0.25">
      <c r="A1" s="110" t="s">
        <v>218</v>
      </c>
      <c r="B1" s="110"/>
      <c r="C1" s="110"/>
      <c r="D1" s="110"/>
      <c r="E1" s="110"/>
      <c r="F1" s="110"/>
    </row>
    <row r="2" spans="1:6" ht="36" customHeight="1" x14ac:dyDescent="0.25">
      <c r="A2" s="111" t="s">
        <v>221</v>
      </c>
      <c r="B2" s="111"/>
      <c r="C2" s="111"/>
      <c r="D2" s="111"/>
      <c r="E2" s="111"/>
      <c r="F2" s="111"/>
    </row>
    <row r="3" spans="1:6" ht="36" customHeight="1" x14ac:dyDescent="0.25">
      <c r="A3" s="111" t="s">
        <v>220</v>
      </c>
      <c r="B3" s="111"/>
      <c r="C3" s="111"/>
      <c r="D3" s="111"/>
      <c r="E3" s="111"/>
      <c r="F3" s="111"/>
    </row>
    <row r="4" spans="1:6" ht="36" customHeight="1" x14ac:dyDescent="0.25">
      <c r="A4" s="111" t="s">
        <v>222</v>
      </c>
      <c r="B4" s="111"/>
      <c r="C4" s="111"/>
      <c r="D4" s="111"/>
      <c r="E4" s="111"/>
      <c r="F4" s="111"/>
    </row>
    <row r="5" spans="1:6" x14ac:dyDescent="0.25">
      <c r="A5" s="41" t="s">
        <v>9</v>
      </c>
    </row>
    <row r="7" spans="1:6" ht="18" customHeight="1" x14ac:dyDescent="0.25">
      <c r="A7" s="112" t="s">
        <v>162</v>
      </c>
      <c r="B7" s="113"/>
      <c r="C7" s="113"/>
      <c r="D7" s="113"/>
      <c r="E7" s="113"/>
    </row>
    <row r="8" spans="1:6" ht="15.75" thickBot="1" x14ac:dyDescent="0.3"/>
    <row r="9" spans="1:6" ht="21.75" customHeight="1" thickBot="1" x14ac:dyDescent="0.3">
      <c r="A9" s="114" t="s">
        <v>0</v>
      </c>
      <c r="B9" s="127"/>
      <c r="C9" s="128"/>
      <c r="D9" s="122" t="s">
        <v>173</v>
      </c>
      <c r="E9" s="123"/>
      <c r="F9" s="124"/>
    </row>
    <row r="10" spans="1:6" ht="45" customHeight="1" thickBot="1" x14ac:dyDescent="0.3">
      <c r="A10" s="115"/>
      <c r="B10" s="129" t="s">
        <v>172</v>
      </c>
      <c r="C10" s="130"/>
      <c r="D10" s="76" t="s">
        <v>203</v>
      </c>
      <c r="E10" s="76" t="s">
        <v>204</v>
      </c>
      <c r="F10" s="62" t="s">
        <v>90</v>
      </c>
    </row>
    <row r="11" spans="1:6" ht="15.75" thickBot="1" x14ac:dyDescent="0.3">
      <c r="A11" s="63">
        <v>1</v>
      </c>
      <c r="B11" s="122">
        <v>2</v>
      </c>
      <c r="C11" s="124"/>
      <c r="D11" s="62">
        <v>3</v>
      </c>
      <c r="E11" s="62">
        <v>4</v>
      </c>
      <c r="F11" s="62">
        <v>5</v>
      </c>
    </row>
    <row r="12" spans="1:6" ht="15.75" thickBot="1" x14ac:dyDescent="0.3">
      <c r="A12" s="64">
        <v>1</v>
      </c>
      <c r="B12" s="125" t="s">
        <v>174</v>
      </c>
      <c r="C12" s="126"/>
      <c r="D12" s="65"/>
      <c r="E12" s="65"/>
      <c r="F12" s="66"/>
    </row>
    <row r="13" spans="1:6" ht="15.75" thickBot="1" x14ac:dyDescent="0.3">
      <c r="A13" s="67" t="s">
        <v>141</v>
      </c>
      <c r="B13" s="68" t="s">
        <v>4</v>
      </c>
      <c r="C13" s="69" t="s">
        <v>175</v>
      </c>
      <c r="D13" s="62">
        <v>1</v>
      </c>
      <c r="E13" s="62">
        <v>1</v>
      </c>
      <c r="F13" s="84">
        <f t="shared" ref="F13:F16" si="0">(E13-D13)*100/D13</f>
        <v>0</v>
      </c>
    </row>
    <row r="14" spans="1:6" ht="15.75" thickBot="1" x14ac:dyDescent="0.3">
      <c r="A14" s="116" t="s">
        <v>142</v>
      </c>
      <c r="B14" s="119" t="s">
        <v>5</v>
      </c>
      <c r="C14" s="69" t="s">
        <v>175</v>
      </c>
      <c r="D14" s="62">
        <v>1</v>
      </c>
      <c r="E14" s="62">
        <v>1</v>
      </c>
      <c r="F14" s="84">
        <f t="shared" si="0"/>
        <v>0</v>
      </c>
    </row>
    <row r="15" spans="1:6" ht="15.75" thickBot="1" x14ac:dyDescent="0.3">
      <c r="A15" s="117"/>
      <c r="B15" s="120"/>
      <c r="C15" s="69" t="s">
        <v>176</v>
      </c>
      <c r="D15" s="62">
        <v>2</v>
      </c>
      <c r="E15" s="62">
        <v>2</v>
      </c>
      <c r="F15" s="84">
        <f t="shared" si="0"/>
        <v>0</v>
      </c>
    </row>
    <row r="16" spans="1:6" ht="15.75" thickBot="1" x14ac:dyDescent="0.3">
      <c r="A16" s="118"/>
      <c r="B16" s="121"/>
      <c r="C16" s="69" t="s">
        <v>177</v>
      </c>
      <c r="D16" s="62">
        <v>9</v>
      </c>
      <c r="E16" s="62">
        <v>9</v>
      </c>
      <c r="F16" s="84">
        <f t="shared" si="0"/>
        <v>0</v>
      </c>
    </row>
    <row r="17" spans="1:6" ht="15.75" thickBot="1" x14ac:dyDescent="0.3">
      <c r="A17" s="116" t="s">
        <v>143</v>
      </c>
      <c r="B17" s="119" t="s">
        <v>6</v>
      </c>
      <c r="C17" s="69" t="s">
        <v>175</v>
      </c>
      <c r="D17" s="62">
        <v>0</v>
      </c>
      <c r="E17" s="96">
        <v>0</v>
      </c>
      <c r="F17" s="96">
        <v>0</v>
      </c>
    </row>
    <row r="18" spans="1:6" ht="15.75" thickBot="1" x14ac:dyDescent="0.3">
      <c r="A18" s="117"/>
      <c r="B18" s="120"/>
      <c r="C18" s="69" t="s">
        <v>176</v>
      </c>
      <c r="D18" s="96">
        <v>0</v>
      </c>
      <c r="E18" s="96">
        <v>0</v>
      </c>
      <c r="F18" s="96">
        <v>0</v>
      </c>
    </row>
    <row r="19" spans="1:6" ht="15.75" thickBot="1" x14ac:dyDescent="0.3">
      <c r="A19" s="118"/>
      <c r="B19" s="121"/>
      <c r="C19" s="69" t="s">
        <v>177</v>
      </c>
      <c r="D19" s="96">
        <v>0</v>
      </c>
      <c r="E19" s="96">
        <v>0</v>
      </c>
      <c r="F19" s="96">
        <v>0</v>
      </c>
    </row>
    <row r="20" spans="1:6" ht="15.75" thickBot="1" x14ac:dyDescent="0.3">
      <c r="A20" s="70">
        <v>2</v>
      </c>
      <c r="B20" s="125" t="s">
        <v>178</v>
      </c>
      <c r="C20" s="126"/>
      <c r="D20" s="65"/>
      <c r="E20" s="65"/>
      <c r="F20" s="66"/>
    </row>
    <row r="21" spans="1:6" ht="15.75" thickBot="1" x14ac:dyDescent="0.3">
      <c r="A21" s="116" t="s">
        <v>144</v>
      </c>
      <c r="B21" s="119" t="s">
        <v>5</v>
      </c>
      <c r="C21" s="69" t="s">
        <v>175</v>
      </c>
      <c r="D21" s="96">
        <v>0</v>
      </c>
      <c r="E21" s="96">
        <v>0</v>
      </c>
      <c r="F21" s="96">
        <v>0</v>
      </c>
    </row>
    <row r="22" spans="1:6" ht="15.75" thickBot="1" x14ac:dyDescent="0.3">
      <c r="A22" s="117"/>
      <c r="B22" s="120"/>
      <c r="C22" s="69" t="s">
        <v>176</v>
      </c>
      <c r="D22" s="96">
        <v>0</v>
      </c>
      <c r="E22" s="96">
        <v>0</v>
      </c>
      <c r="F22" s="96">
        <v>0</v>
      </c>
    </row>
    <row r="23" spans="1:6" ht="15.75" thickBot="1" x14ac:dyDescent="0.3">
      <c r="A23" s="118"/>
      <c r="B23" s="121"/>
      <c r="C23" s="69" t="s">
        <v>177</v>
      </c>
      <c r="D23" s="96">
        <v>0</v>
      </c>
      <c r="E23" s="96">
        <v>0</v>
      </c>
      <c r="F23" s="96">
        <v>0</v>
      </c>
    </row>
    <row r="24" spans="1:6" ht="15.75" thickBot="1" x14ac:dyDescent="0.3">
      <c r="A24" s="116" t="s">
        <v>145</v>
      </c>
      <c r="B24" s="119" t="s">
        <v>6</v>
      </c>
      <c r="C24" s="69" t="s">
        <v>175</v>
      </c>
      <c r="D24" s="96">
        <v>0</v>
      </c>
      <c r="E24" s="96">
        <v>0</v>
      </c>
      <c r="F24" s="96">
        <v>0</v>
      </c>
    </row>
    <row r="25" spans="1:6" ht="15.75" thickBot="1" x14ac:dyDescent="0.3">
      <c r="A25" s="117"/>
      <c r="B25" s="120"/>
      <c r="C25" s="69" t="s">
        <v>176</v>
      </c>
      <c r="D25" s="96">
        <v>0</v>
      </c>
      <c r="E25" s="96">
        <v>0</v>
      </c>
      <c r="F25" s="96">
        <v>0</v>
      </c>
    </row>
    <row r="26" spans="1:6" ht="15.75" thickBot="1" x14ac:dyDescent="0.3">
      <c r="A26" s="118"/>
      <c r="B26" s="121"/>
      <c r="C26" s="69" t="s">
        <v>177</v>
      </c>
      <c r="D26" s="96">
        <v>0</v>
      </c>
      <c r="E26" s="96">
        <v>0</v>
      </c>
      <c r="F26" s="96">
        <v>0</v>
      </c>
    </row>
    <row r="27" spans="1:6" ht="15.75" thickBot="1" x14ac:dyDescent="0.3">
      <c r="A27" s="71" t="s">
        <v>146</v>
      </c>
      <c r="B27" s="131" t="s">
        <v>179</v>
      </c>
      <c r="C27" s="132"/>
      <c r="D27" s="72">
        <f>SUM(D13:D26)</f>
        <v>13</v>
      </c>
      <c r="E27" s="85">
        <f>SUM(E13:E26)</f>
        <v>13</v>
      </c>
      <c r="F27" s="66">
        <v>0</v>
      </c>
    </row>
    <row r="28" spans="1:6" x14ac:dyDescent="0.25">
      <c r="B28" s="73" t="s">
        <v>163</v>
      </c>
    </row>
    <row r="29" spans="1:6" x14ac:dyDescent="0.25">
      <c r="A29" s="113" t="s">
        <v>205</v>
      </c>
      <c r="B29" s="113"/>
      <c r="C29" s="113"/>
      <c r="D29" s="113"/>
      <c r="E29" s="113"/>
    </row>
    <row r="30" spans="1:6" ht="15.75" thickBot="1" x14ac:dyDescent="0.3">
      <c r="B30" s="73"/>
    </row>
    <row r="31" spans="1:6" s="61" customFormat="1" ht="60" x14ac:dyDescent="0.25">
      <c r="A31" s="101"/>
      <c r="B31" s="102" t="s">
        <v>158</v>
      </c>
      <c r="C31" s="102" t="s">
        <v>159</v>
      </c>
      <c r="D31" s="102" t="s">
        <v>160</v>
      </c>
      <c r="E31" s="103" t="s">
        <v>161</v>
      </c>
    </row>
    <row r="32" spans="1:6" x14ac:dyDescent="0.25">
      <c r="A32" s="104"/>
      <c r="B32" s="104"/>
      <c r="C32" s="104">
        <f>SUM(E27)</f>
        <v>13</v>
      </c>
      <c r="D32" s="104">
        <f>SUM(E13:E19)</f>
        <v>13</v>
      </c>
      <c r="E32" s="104">
        <f>SUM(E21:E26)</f>
        <v>0</v>
      </c>
    </row>
  </sheetData>
  <mergeCells count="22">
    <mergeCell ref="A29:E29"/>
    <mergeCell ref="B27:C27"/>
    <mergeCell ref="B20:C20"/>
    <mergeCell ref="B21:B23"/>
    <mergeCell ref="B24:B26"/>
    <mergeCell ref="A24:A26"/>
    <mergeCell ref="A21:A23"/>
    <mergeCell ref="A17:A19"/>
    <mergeCell ref="B17:B19"/>
    <mergeCell ref="D9:F9"/>
    <mergeCell ref="B11:C11"/>
    <mergeCell ref="B12:C12"/>
    <mergeCell ref="A14:A16"/>
    <mergeCell ref="B9:C9"/>
    <mergeCell ref="B10:C10"/>
    <mergeCell ref="B14:B16"/>
    <mergeCell ref="A1:F1"/>
    <mergeCell ref="A2:F2"/>
    <mergeCell ref="A7:E7"/>
    <mergeCell ref="A4:F4"/>
    <mergeCell ref="A9:A10"/>
    <mergeCell ref="A3:F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17"/>
  <sheetViews>
    <sheetView zoomScaleNormal="100" zoomScaleSheetLayoutView="85" workbookViewId="0">
      <pane ySplit="4" topLeftCell="A5" activePane="bottomLeft" state="frozen"/>
      <selection pane="bottomLeft" activeCell="E11" sqref="E11"/>
    </sheetView>
  </sheetViews>
  <sheetFormatPr defaultColWidth="9.140625" defaultRowHeight="15" x14ac:dyDescent="0.25"/>
  <cols>
    <col min="1" max="1" width="9.140625" style="2"/>
    <col min="2" max="2" width="27.28515625" style="2" customWidth="1"/>
    <col min="3" max="4" width="9.140625" style="2"/>
    <col min="5" max="5" width="10" style="2" customWidth="1"/>
    <col min="6" max="7" width="9.140625" style="2"/>
    <col min="8" max="8" width="10.42578125" style="2" customWidth="1"/>
    <col min="9" max="10" width="9.140625" style="2"/>
    <col min="11" max="11" width="10.7109375" style="2" customWidth="1"/>
    <col min="12" max="13" width="9.140625" style="2"/>
    <col min="14" max="14" width="10.85546875" style="2" customWidth="1"/>
    <col min="15" max="16" width="9.140625" style="2"/>
    <col min="17" max="17" width="11" style="2" customWidth="1"/>
    <col min="18" max="18" width="11.5703125" style="2" bestFit="1" customWidth="1"/>
    <col min="19" max="16384" width="9.140625" style="2"/>
  </cols>
  <sheetData>
    <row r="1" spans="1:18" ht="43.5" customHeight="1" x14ac:dyDescent="0.25">
      <c r="A1" s="141" t="s">
        <v>211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</row>
    <row r="2" spans="1:18" x14ac:dyDescent="0.25">
      <c r="A2" s="135" t="s">
        <v>0</v>
      </c>
      <c r="B2" s="135" t="s">
        <v>1</v>
      </c>
      <c r="C2" s="135" t="s">
        <v>18</v>
      </c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 t="s">
        <v>19</v>
      </c>
    </row>
    <row r="3" spans="1:18" x14ac:dyDescent="0.25">
      <c r="A3" s="135"/>
      <c r="B3" s="135"/>
      <c r="C3" s="135" t="s">
        <v>20</v>
      </c>
      <c r="D3" s="135"/>
      <c r="E3" s="135"/>
      <c r="F3" s="135" t="s">
        <v>21</v>
      </c>
      <c r="G3" s="135"/>
      <c r="H3" s="135"/>
      <c r="I3" s="135" t="s">
        <v>22</v>
      </c>
      <c r="J3" s="135"/>
      <c r="K3" s="135"/>
      <c r="L3" s="135" t="s">
        <v>23</v>
      </c>
      <c r="M3" s="135"/>
      <c r="N3" s="135"/>
      <c r="O3" s="135" t="s">
        <v>24</v>
      </c>
      <c r="P3" s="135"/>
      <c r="Q3" s="135"/>
      <c r="R3" s="135"/>
    </row>
    <row r="4" spans="1:18" ht="75" x14ac:dyDescent="0.25">
      <c r="A4" s="135"/>
      <c r="B4" s="135"/>
      <c r="C4" s="89">
        <v>2015</v>
      </c>
      <c r="D4" s="89">
        <v>2016</v>
      </c>
      <c r="E4" s="89" t="s">
        <v>25</v>
      </c>
      <c r="F4" s="89">
        <v>2015</v>
      </c>
      <c r="G4" s="89">
        <v>2016</v>
      </c>
      <c r="H4" s="89" t="s">
        <v>25</v>
      </c>
      <c r="I4" s="89">
        <v>2015</v>
      </c>
      <c r="J4" s="89">
        <v>2016</v>
      </c>
      <c r="K4" s="89" t="s">
        <v>25</v>
      </c>
      <c r="L4" s="89">
        <v>2015</v>
      </c>
      <c r="M4" s="89">
        <v>2016</v>
      </c>
      <c r="N4" s="89" t="s">
        <v>25</v>
      </c>
      <c r="O4" s="89">
        <v>2015</v>
      </c>
      <c r="P4" s="89">
        <v>2016</v>
      </c>
      <c r="Q4" s="89" t="s">
        <v>25</v>
      </c>
      <c r="R4" s="10"/>
    </row>
    <row r="5" spans="1:18" ht="15.75" customHeight="1" x14ac:dyDescent="0.25">
      <c r="A5" s="3">
        <v>1</v>
      </c>
      <c r="B5" s="3">
        <v>2</v>
      </c>
      <c r="C5" s="89">
        <v>3</v>
      </c>
      <c r="D5" s="89">
        <v>4</v>
      </c>
      <c r="E5" s="89">
        <v>5</v>
      </c>
      <c r="F5" s="89">
        <v>6</v>
      </c>
      <c r="G5" s="89">
        <v>7</v>
      </c>
      <c r="H5" s="89">
        <v>8</v>
      </c>
      <c r="I5" s="89">
        <v>9</v>
      </c>
      <c r="J5" s="89">
        <v>10</v>
      </c>
      <c r="K5" s="89">
        <v>11</v>
      </c>
      <c r="L5" s="89">
        <v>12</v>
      </c>
      <c r="M5" s="89">
        <v>13</v>
      </c>
      <c r="N5" s="89">
        <v>14</v>
      </c>
      <c r="O5" s="89">
        <v>15</v>
      </c>
      <c r="P5" s="89">
        <v>16</v>
      </c>
      <c r="Q5" s="89">
        <v>17</v>
      </c>
      <c r="R5" s="89">
        <v>18</v>
      </c>
    </row>
    <row r="6" spans="1:18" ht="60" x14ac:dyDescent="0.25">
      <c r="A6" s="6">
        <v>1</v>
      </c>
      <c r="B6" s="5" t="s">
        <v>26</v>
      </c>
      <c r="C6" s="89">
        <v>0</v>
      </c>
      <c r="D6" s="89">
        <v>0</v>
      </c>
      <c r="E6" s="6">
        <v>0</v>
      </c>
      <c r="F6" s="89">
        <v>0</v>
      </c>
      <c r="G6" s="89">
        <v>0</v>
      </c>
      <c r="H6" s="6">
        <v>0</v>
      </c>
      <c r="I6" s="89">
        <v>0</v>
      </c>
      <c r="J6" s="89">
        <v>1</v>
      </c>
      <c r="K6" s="89">
        <v>100</v>
      </c>
      <c r="L6" s="89">
        <v>0</v>
      </c>
      <c r="M6" s="89">
        <v>0</v>
      </c>
      <c r="N6" s="89">
        <v>0</v>
      </c>
      <c r="O6" s="89">
        <v>0</v>
      </c>
      <c r="P6" s="89">
        <v>0</v>
      </c>
      <c r="Q6" s="89">
        <v>0</v>
      </c>
      <c r="R6" s="89">
        <v>1</v>
      </c>
    </row>
    <row r="7" spans="1:18" ht="123.75" customHeight="1" x14ac:dyDescent="0.25">
      <c r="A7" s="6">
        <v>2</v>
      </c>
      <c r="B7" s="10" t="s">
        <v>27</v>
      </c>
      <c r="C7" s="89">
        <v>0</v>
      </c>
      <c r="D7" s="89">
        <v>0</v>
      </c>
      <c r="E7" s="6">
        <v>0</v>
      </c>
      <c r="F7" s="89">
        <v>0</v>
      </c>
      <c r="G7" s="89">
        <v>0</v>
      </c>
      <c r="H7" s="6">
        <v>0</v>
      </c>
      <c r="I7" s="89">
        <v>0</v>
      </c>
      <c r="J7" s="89">
        <v>1</v>
      </c>
      <c r="K7" s="89">
        <v>100</v>
      </c>
      <c r="L7" s="89">
        <v>0</v>
      </c>
      <c r="M7" s="89">
        <v>0</v>
      </c>
      <c r="N7" s="89">
        <v>0</v>
      </c>
      <c r="O7" s="89">
        <v>0</v>
      </c>
      <c r="P7" s="89">
        <v>0</v>
      </c>
      <c r="Q7" s="89">
        <v>0</v>
      </c>
      <c r="R7" s="89">
        <v>1</v>
      </c>
    </row>
    <row r="8" spans="1:18" ht="210" x14ac:dyDescent="0.25">
      <c r="A8" s="6">
        <v>3</v>
      </c>
      <c r="B8" s="10" t="s">
        <v>28</v>
      </c>
      <c r="C8" s="89">
        <v>0</v>
      </c>
      <c r="D8" s="89">
        <v>0</v>
      </c>
      <c r="E8" s="6">
        <v>0</v>
      </c>
      <c r="F8" s="89">
        <v>0</v>
      </c>
      <c r="G8" s="89">
        <v>0</v>
      </c>
      <c r="H8" s="6">
        <v>0</v>
      </c>
      <c r="I8" s="89">
        <v>0</v>
      </c>
      <c r="J8" s="89">
        <v>0</v>
      </c>
      <c r="K8" s="89">
        <v>0</v>
      </c>
      <c r="L8" s="89">
        <v>0</v>
      </c>
      <c r="M8" s="89">
        <v>0</v>
      </c>
      <c r="N8" s="89">
        <v>0</v>
      </c>
      <c r="O8" s="89">
        <v>0</v>
      </c>
      <c r="P8" s="89">
        <v>0</v>
      </c>
      <c r="Q8" s="89">
        <v>0</v>
      </c>
      <c r="R8" s="89">
        <v>0</v>
      </c>
    </row>
    <row r="9" spans="1:18" x14ac:dyDescent="0.25">
      <c r="A9" s="6">
        <v>4</v>
      </c>
      <c r="B9" s="10" t="s">
        <v>29</v>
      </c>
      <c r="C9" s="89">
        <v>0</v>
      </c>
      <c r="D9" s="89">
        <v>0</v>
      </c>
      <c r="E9" s="6">
        <v>0</v>
      </c>
      <c r="F9" s="89">
        <v>0</v>
      </c>
      <c r="G9" s="89">
        <v>0</v>
      </c>
      <c r="H9" s="6">
        <v>0</v>
      </c>
      <c r="I9" s="89">
        <v>0</v>
      </c>
      <c r="J9" s="89">
        <v>0</v>
      </c>
      <c r="K9" s="89">
        <v>0</v>
      </c>
      <c r="L9" s="89">
        <v>0</v>
      </c>
      <c r="M9" s="89">
        <v>0</v>
      </c>
      <c r="N9" s="89">
        <v>0</v>
      </c>
      <c r="O9" s="89">
        <v>0</v>
      </c>
      <c r="P9" s="89">
        <v>0</v>
      </c>
      <c r="Q9" s="89">
        <v>0</v>
      </c>
      <c r="R9" s="89">
        <v>0</v>
      </c>
    </row>
    <row r="10" spans="1:18" x14ac:dyDescent="0.25">
      <c r="A10" s="6">
        <v>5</v>
      </c>
      <c r="B10" s="10" t="s">
        <v>30</v>
      </c>
      <c r="C10" s="89">
        <v>0</v>
      </c>
      <c r="D10" s="89">
        <v>0</v>
      </c>
      <c r="E10" s="6">
        <v>0</v>
      </c>
      <c r="F10" s="89">
        <v>0</v>
      </c>
      <c r="G10" s="89">
        <v>0</v>
      </c>
      <c r="H10" s="6">
        <v>0</v>
      </c>
      <c r="I10" s="89">
        <v>0</v>
      </c>
      <c r="J10" s="89">
        <v>0</v>
      </c>
      <c r="K10" s="89">
        <v>0</v>
      </c>
      <c r="L10" s="89">
        <v>0</v>
      </c>
      <c r="M10" s="89">
        <v>0</v>
      </c>
      <c r="N10" s="89">
        <v>0</v>
      </c>
      <c r="O10" s="89">
        <v>0</v>
      </c>
      <c r="P10" s="89">
        <v>0</v>
      </c>
      <c r="Q10" s="89">
        <v>0</v>
      </c>
      <c r="R10" s="89">
        <v>0</v>
      </c>
    </row>
    <row r="11" spans="1:18" ht="105" x14ac:dyDescent="0.25">
      <c r="A11" s="6">
        <v>6</v>
      </c>
      <c r="B11" s="10" t="s">
        <v>31</v>
      </c>
      <c r="C11" s="89">
        <v>21</v>
      </c>
      <c r="D11" s="89">
        <v>21</v>
      </c>
      <c r="E11" s="6">
        <v>0</v>
      </c>
      <c r="F11" s="89">
        <v>21</v>
      </c>
      <c r="G11" s="89">
        <v>21</v>
      </c>
      <c r="H11" s="6">
        <v>0</v>
      </c>
      <c r="I11" s="89">
        <v>21</v>
      </c>
      <c r="J11" s="89">
        <v>21</v>
      </c>
      <c r="K11" s="89">
        <v>0</v>
      </c>
      <c r="L11" s="89">
        <v>21</v>
      </c>
      <c r="M11" s="89">
        <v>21</v>
      </c>
      <c r="N11" s="89">
        <v>0</v>
      </c>
      <c r="O11" s="89">
        <v>21</v>
      </c>
      <c r="P11" s="89">
        <v>21</v>
      </c>
      <c r="Q11" s="89">
        <v>0</v>
      </c>
      <c r="R11" s="89">
        <v>21</v>
      </c>
    </row>
    <row r="12" spans="1:18" ht="76.5" customHeight="1" x14ac:dyDescent="0.25">
      <c r="A12" s="6">
        <v>7</v>
      </c>
      <c r="B12" s="10" t="s">
        <v>32</v>
      </c>
      <c r="C12" s="89">
        <v>0</v>
      </c>
      <c r="D12" s="89">
        <v>0</v>
      </c>
      <c r="E12" s="6">
        <v>0</v>
      </c>
      <c r="F12" s="89">
        <v>0</v>
      </c>
      <c r="G12" s="89">
        <v>0</v>
      </c>
      <c r="H12" s="6">
        <v>0</v>
      </c>
      <c r="I12" s="89">
        <v>0</v>
      </c>
      <c r="J12" s="89">
        <v>1</v>
      </c>
      <c r="K12" s="89">
        <v>100</v>
      </c>
      <c r="L12" s="89">
        <v>0</v>
      </c>
      <c r="M12" s="89">
        <v>0</v>
      </c>
      <c r="N12" s="89">
        <v>0</v>
      </c>
      <c r="O12" s="89">
        <v>0</v>
      </c>
      <c r="P12" s="89">
        <v>0</v>
      </c>
      <c r="Q12" s="89">
        <v>0</v>
      </c>
      <c r="R12" s="89">
        <v>1</v>
      </c>
    </row>
    <row r="13" spans="1:18" ht="76.5" customHeight="1" x14ac:dyDescent="0.25">
      <c r="A13" s="6">
        <v>8</v>
      </c>
      <c r="B13" s="10" t="s">
        <v>33</v>
      </c>
      <c r="C13" s="89">
        <v>0</v>
      </c>
      <c r="D13" s="89">
        <v>0</v>
      </c>
      <c r="E13" s="6">
        <v>0</v>
      </c>
      <c r="F13" s="89">
        <v>0</v>
      </c>
      <c r="G13" s="89">
        <v>0</v>
      </c>
      <c r="H13" s="6">
        <v>0</v>
      </c>
      <c r="I13" s="89">
        <v>0</v>
      </c>
      <c r="J13" s="89">
        <v>1</v>
      </c>
      <c r="K13" s="89">
        <v>100</v>
      </c>
      <c r="L13" s="89">
        <v>0</v>
      </c>
      <c r="M13" s="89">
        <v>0</v>
      </c>
      <c r="N13" s="89">
        <v>0</v>
      </c>
      <c r="O13" s="89">
        <v>0</v>
      </c>
      <c r="P13" s="89">
        <v>0</v>
      </c>
      <c r="Q13" s="89">
        <v>0</v>
      </c>
      <c r="R13" s="89">
        <v>1</v>
      </c>
    </row>
    <row r="14" spans="1:18" ht="168.75" customHeight="1" x14ac:dyDescent="0.25">
      <c r="A14" s="6">
        <v>9</v>
      </c>
      <c r="B14" s="10" t="s">
        <v>34</v>
      </c>
      <c r="C14" s="89">
        <v>0</v>
      </c>
      <c r="D14" s="89">
        <v>0</v>
      </c>
      <c r="E14" s="6">
        <v>0</v>
      </c>
      <c r="F14" s="89">
        <v>0</v>
      </c>
      <c r="G14" s="89">
        <v>0</v>
      </c>
      <c r="H14" s="6">
        <v>0</v>
      </c>
      <c r="I14" s="89">
        <v>0</v>
      </c>
      <c r="J14" s="89">
        <v>0</v>
      </c>
      <c r="K14" s="89">
        <v>0</v>
      </c>
      <c r="L14" s="89">
        <v>0</v>
      </c>
      <c r="M14" s="89">
        <v>0</v>
      </c>
      <c r="N14" s="89">
        <v>0</v>
      </c>
      <c r="O14" s="89">
        <v>0</v>
      </c>
      <c r="P14" s="89">
        <v>0</v>
      </c>
      <c r="Q14" s="89">
        <v>0</v>
      </c>
      <c r="R14" s="89">
        <v>0</v>
      </c>
    </row>
    <row r="15" spans="1:18" x14ac:dyDescent="0.25">
      <c r="A15" s="6">
        <v>10</v>
      </c>
      <c r="B15" s="10" t="s">
        <v>29</v>
      </c>
      <c r="C15" s="89">
        <v>0</v>
      </c>
      <c r="D15" s="89">
        <v>0</v>
      </c>
      <c r="E15" s="6">
        <v>0</v>
      </c>
      <c r="F15" s="89">
        <v>0</v>
      </c>
      <c r="G15" s="89">
        <v>0</v>
      </c>
      <c r="H15" s="6">
        <v>0</v>
      </c>
      <c r="I15" s="89">
        <v>0</v>
      </c>
      <c r="J15" s="89">
        <v>0</v>
      </c>
      <c r="K15" s="89">
        <v>0</v>
      </c>
      <c r="L15" s="89">
        <v>0</v>
      </c>
      <c r="M15" s="89">
        <v>0</v>
      </c>
      <c r="N15" s="89">
        <v>0</v>
      </c>
      <c r="O15" s="89">
        <v>0</v>
      </c>
      <c r="P15" s="89">
        <v>0</v>
      </c>
      <c r="Q15" s="89">
        <v>0</v>
      </c>
      <c r="R15" s="89">
        <v>0</v>
      </c>
    </row>
    <row r="16" spans="1:18" ht="15.75" customHeight="1" x14ac:dyDescent="0.25">
      <c r="A16" s="6">
        <v>11</v>
      </c>
      <c r="B16" s="10" t="s">
        <v>35</v>
      </c>
      <c r="C16" s="89">
        <v>0</v>
      </c>
      <c r="D16" s="89">
        <v>0</v>
      </c>
      <c r="E16" s="6">
        <v>0</v>
      </c>
      <c r="F16" s="89">
        <v>0</v>
      </c>
      <c r="G16" s="89">
        <v>0</v>
      </c>
      <c r="H16" s="6">
        <v>0</v>
      </c>
      <c r="I16" s="89">
        <v>0</v>
      </c>
      <c r="J16" s="89">
        <v>0</v>
      </c>
      <c r="K16" s="89">
        <v>0</v>
      </c>
      <c r="L16" s="89">
        <v>0</v>
      </c>
      <c r="M16" s="89">
        <v>0</v>
      </c>
      <c r="N16" s="89">
        <v>0</v>
      </c>
      <c r="O16" s="89">
        <v>0</v>
      </c>
      <c r="P16" s="89">
        <v>0</v>
      </c>
      <c r="Q16" s="89">
        <v>0</v>
      </c>
      <c r="R16" s="89">
        <v>0</v>
      </c>
    </row>
    <row r="17" spans="1:18" ht="93" customHeight="1" x14ac:dyDescent="0.25">
      <c r="A17" s="6">
        <v>12</v>
      </c>
      <c r="B17" s="10" t="s">
        <v>36</v>
      </c>
      <c r="C17" s="89">
        <v>180</v>
      </c>
      <c r="D17" s="89">
        <v>120</v>
      </c>
      <c r="E17" s="6">
        <f>(D17*100/C17)-100</f>
        <v>-33.333333333333329</v>
      </c>
      <c r="F17" s="89">
        <v>180</v>
      </c>
      <c r="G17" s="89">
        <v>120</v>
      </c>
      <c r="H17" s="6">
        <f>(G17*100/F17)-100</f>
        <v>-33.333333333333329</v>
      </c>
      <c r="I17" s="89">
        <v>180</v>
      </c>
      <c r="J17" s="89">
        <v>120</v>
      </c>
      <c r="K17" s="6">
        <f>(J17*100/I17)-100</f>
        <v>-33.333333333333329</v>
      </c>
      <c r="L17" s="89">
        <v>365</v>
      </c>
      <c r="M17" s="89">
        <v>365</v>
      </c>
      <c r="N17" s="89">
        <v>0</v>
      </c>
      <c r="O17" s="89">
        <v>365</v>
      </c>
      <c r="P17" s="89">
        <v>365</v>
      </c>
      <c r="Q17" s="89">
        <v>0</v>
      </c>
      <c r="R17" s="89"/>
    </row>
  </sheetData>
  <mergeCells count="10">
    <mergeCell ref="A1:R1"/>
    <mergeCell ref="A2:A4"/>
    <mergeCell ref="B2:B4"/>
    <mergeCell ref="C2:Q2"/>
    <mergeCell ref="R2:R3"/>
    <mergeCell ref="C3:E3"/>
    <mergeCell ref="F3:H3"/>
    <mergeCell ref="I3:K3"/>
    <mergeCell ref="L3:N3"/>
    <mergeCell ref="O3:Q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68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22"/>
  <sheetViews>
    <sheetView zoomScaleNormal="100" zoomScaleSheetLayoutView="100" workbookViewId="0">
      <selection activeCell="M2" sqref="M2"/>
    </sheetView>
  </sheetViews>
  <sheetFormatPr defaultColWidth="9.140625" defaultRowHeight="15" x14ac:dyDescent="0.25"/>
  <cols>
    <col min="1" max="1" width="16" style="2" customWidth="1"/>
    <col min="2" max="2" width="16.28515625" style="2" customWidth="1"/>
    <col min="3" max="3" width="9.140625" style="2"/>
    <col min="4" max="4" width="13.140625" style="2" customWidth="1"/>
    <col min="5" max="5" width="10.42578125" style="2" customWidth="1"/>
    <col min="6" max="6" width="15.140625" style="2" customWidth="1"/>
    <col min="7" max="7" width="20.42578125" style="2" customWidth="1"/>
    <col min="8" max="8" width="14.7109375" style="2" customWidth="1"/>
    <col min="9" max="9" width="11.140625" style="2" customWidth="1"/>
    <col min="10" max="10" width="12.85546875" style="2" customWidth="1"/>
    <col min="11" max="11" width="13.85546875" style="2" customWidth="1"/>
    <col min="12" max="16384" width="9.140625" style="2"/>
  </cols>
  <sheetData>
    <row r="1" spans="1:11" ht="64.5" customHeight="1" x14ac:dyDescent="0.25">
      <c r="A1" s="143" t="s">
        <v>207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x14ac:dyDescent="0.25">
      <c r="K2" s="108" t="s">
        <v>261</v>
      </c>
    </row>
    <row r="3" spans="1:11" ht="32.25" customHeight="1" x14ac:dyDescent="0.25">
      <c r="A3" s="135" t="s">
        <v>37</v>
      </c>
      <c r="B3" s="135"/>
      <c r="C3" s="135"/>
      <c r="D3" s="135">
        <v>15</v>
      </c>
      <c r="E3" s="135"/>
      <c r="F3" s="135">
        <v>150</v>
      </c>
      <c r="G3" s="135"/>
      <c r="H3" s="135">
        <v>250</v>
      </c>
      <c r="I3" s="135"/>
      <c r="J3" s="135">
        <v>670</v>
      </c>
      <c r="K3" s="135"/>
    </row>
    <row r="4" spans="1:11" x14ac:dyDescent="0.25">
      <c r="A4" s="135" t="s">
        <v>38</v>
      </c>
      <c r="B4" s="135"/>
      <c r="C4" s="135"/>
      <c r="D4" s="3" t="s">
        <v>39</v>
      </c>
      <c r="E4" s="3" t="s">
        <v>40</v>
      </c>
      <c r="F4" s="3" t="s">
        <v>39</v>
      </c>
      <c r="G4" s="3" t="s">
        <v>40</v>
      </c>
      <c r="H4" s="3" t="s">
        <v>39</v>
      </c>
      <c r="I4" s="3" t="s">
        <v>40</v>
      </c>
      <c r="J4" s="3" t="s">
        <v>39</v>
      </c>
      <c r="K4" s="3" t="s">
        <v>40</v>
      </c>
    </row>
    <row r="5" spans="1:11" s="23" customFormat="1" ht="76.5" customHeight="1" x14ac:dyDescent="0.25">
      <c r="A5" s="19" t="s">
        <v>41</v>
      </c>
      <c r="B5" s="19" t="s">
        <v>42</v>
      </c>
      <c r="C5" s="19" t="s">
        <v>43</v>
      </c>
      <c r="D5" s="22"/>
      <c r="E5" s="22"/>
      <c r="F5" s="22"/>
      <c r="G5" s="22"/>
      <c r="H5" s="22"/>
      <c r="I5" s="22"/>
      <c r="J5" s="22"/>
      <c r="K5" s="22"/>
    </row>
    <row r="6" spans="1:11" ht="18" customHeight="1" x14ac:dyDescent="0.25">
      <c r="A6" s="142" t="s">
        <v>196</v>
      </c>
      <c r="B6" s="142" t="s">
        <v>44</v>
      </c>
      <c r="C6" s="8" t="s">
        <v>45</v>
      </c>
      <c r="D6" s="10">
        <f>1208.53*15+D8</f>
        <v>331347.97000000003</v>
      </c>
      <c r="E6" s="10">
        <v>550</v>
      </c>
      <c r="F6" s="10">
        <f>318.99*150+F8</f>
        <v>361068.52</v>
      </c>
      <c r="G6" s="10">
        <f>318.99*150+G8</f>
        <v>204458.51</v>
      </c>
      <c r="H6" s="10">
        <f>318.99*250+H8</f>
        <v>392967.52</v>
      </c>
      <c r="I6" s="10">
        <f>318.99*250+I8</f>
        <v>236357.51</v>
      </c>
      <c r="J6" s="10">
        <f>257.09*670+J8</f>
        <v>485470.32</v>
      </c>
      <c r="K6" s="10">
        <f>257.09*670+K8</f>
        <v>328860.31</v>
      </c>
    </row>
    <row r="7" spans="1:11" x14ac:dyDescent="0.25">
      <c r="A7" s="142"/>
      <c r="B7" s="142"/>
      <c r="C7" s="8" t="s">
        <v>46</v>
      </c>
      <c r="D7" s="10">
        <f>1208.53*15+D9</f>
        <v>278640.25</v>
      </c>
      <c r="E7" s="10">
        <v>550</v>
      </c>
      <c r="F7" s="10">
        <f>318.99*150+F9</f>
        <v>308360.8</v>
      </c>
      <c r="G7" s="10">
        <f>318.99*150+G9</f>
        <v>178104.65</v>
      </c>
      <c r="H7" s="10">
        <f>318.99*250+H9</f>
        <v>340259.8</v>
      </c>
      <c r="I7" s="10">
        <f>318.99*250+I9</f>
        <v>210003.65</v>
      </c>
      <c r="J7" s="10">
        <f>257.09*670+J9</f>
        <v>432762.6</v>
      </c>
      <c r="K7" s="10">
        <f>257.09*670+K9</f>
        <v>302506.44999999995</v>
      </c>
    </row>
    <row r="8" spans="1:11" x14ac:dyDescent="0.25">
      <c r="A8" s="142"/>
      <c r="B8" s="142" t="s">
        <v>47</v>
      </c>
      <c r="C8" s="8" t="s">
        <v>45</v>
      </c>
      <c r="D8" s="10">
        <f>F8</f>
        <v>313220.02</v>
      </c>
      <c r="E8" s="10">
        <v>550</v>
      </c>
      <c r="F8" s="10">
        <f>G8*2</f>
        <v>313220.02</v>
      </c>
      <c r="G8" s="10">
        <v>156610.01</v>
      </c>
      <c r="H8" s="10">
        <f>I8*2</f>
        <v>313220.02</v>
      </c>
      <c r="I8" s="10">
        <v>156610.01</v>
      </c>
      <c r="J8" s="10">
        <f>K8*2</f>
        <v>313220.02</v>
      </c>
      <c r="K8" s="10">
        <v>156610.01</v>
      </c>
    </row>
    <row r="9" spans="1:11" x14ac:dyDescent="0.25">
      <c r="A9" s="142"/>
      <c r="B9" s="142"/>
      <c r="C9" s="8" t="s">
        <v>46</v>
      </c>
      <c r="D9" s="10">
        <f>F9</f>
        <v>260512.3</v>
      </c>
      <c r="E9" s="10">
        <v>550</v>
      </c>
      <c r="F9" s="10">
        <f>G9*2</f>
        <v>260512.3</v>
      </c>
      <c r="G9" s="10">
        <v>130256.15</v>
      </c>
      <c r="H9" s="10">
        <f>I9*2</f>
        <v>260512.3</v>
      </c>
      <c r="I9" s="10">
        <v>130256.15</v>
      </c>
      <c r="J9" s="10">
        <f>K9*2</f>
        <v>260512.3</v>
      </c>
      <c r="K9" s="10">
        <v>130256.15</v>
      </c>
    </row>
    <row r="10" spans="1:11" x14ac:dyDescent="0.25">
      <c r="A10" s="142">
        <v>750</v>
      </c>
      <c r="B10" s="142" t="s">
        <v>44</v>
      </c>
      <c r="C10" s="8" t="s">
        <v>45</v>
      </c>
      <c r="D10" s="10">
        <f>1208.53*15+D12</f>
        <v>331347.97000000003</v>
      </c>
      <c r="E10" s="10">
        <f>D10/2</f>
        <v>165673.98500000002</v>
      </c>
      <c r="F10" s="10">
        <f>318.99*150+F12</f>
        <v>361068.52</v>
      </c>
      <c r="G10" s="10">
        <f>318.99*150+G12</f>
        <v>204458.51</v>
      </c>
      <c r="H10" s="10">
        <f>318.99*250+H12</f>
        <v>392967.52</v>
      </c>
      <c r="I10" s="10">
        <f>318.99*250+I12</f>
        <v>236357.51</v>
      </c>
      <c r="J10" s="10">
        <f>257.09*670+J12</f>
        <v>485470.32</v>
      </c>
      <c r="K10" s="10">
        <f>257.09*670+K12</f>
        <v>328860.31</v>
      </c>
    </row>
    <row r="11" spans="1:11" x14ac:dyDescent="0.25">
      <c r="A11" s="142"/>
      <c r="B11" s="142"/>
      <c r="C11" s="8" t="s">
        <v>46</v>
      </c>
      <c r="D11" s="10">
        <f>1208.53*15+D13</f>
        <v>278640.25</v>
      </c>
      <c r="E11" s="10">
        <f>D11/2</f>
        <v>139320.125</v>
      </c>
      <c r="F11" s="10">
        <f>318.99*150+F13</f>
        <v>308360.8</v>
      </c>
      <c r="G11" s="10">
        <f>318.99*150+G13</f>
        <v>178104.65</v>
      </c>
      <c r="H11" s="10">
        <f>318.99*250+H13</f>
        <v>340259.8</v>
      </c>
      <c r="I11" s="10">
        <f>318.99*250+I13</f>
        <v>210003.65</v>
      </c>
      <c r="J11" s="10">
        <f>257.09*670+J13</f>
        <v>432762.6</v>
      </c>
      <c r="K11" s="10">
        <f>257.09*670+K13</f>
        <v>302506.44999999995</v>
      </c>
    </row>
    <row r="12" spans="1:11" x14ac:dyDescent="0.25">
      <c r="A12" s="142"/>
      <c r="B12" s="142" t="s">
        <v>47</v>
      </c>
      <c r="C12" s="8" t="s">
        <v>45</v>
      </c>
      <c r="D12" s="10">
        <f>F12</f>
        <v>313220.02</v>
      </c>
      <c r="E12" s="10">
        <f>G12</f>
        <v>156610.01</v>
      </c>
      <c r="F12" s="10">
        <f>G12*2</f>
        <v>313220.02</v>
      </c>
      <c r="G12" s="10">
        <v>156610.01</v>
      </c>
      <c r="H12" s="10">
        <f>I12*2</f>
        <v>313220.02</v>
      </c>
      <c r="I12" s="10">
        <v>156610.01</v>
      </c>
      <c r="J12" s="10">
        <f>K12*2</f>
        <v>313220.02</v>
      </c>
      <c r="K12" s="10">
        <v>156610.01</v>
      </c>
    </row>
    <row r="13" spans="1:11" x14ac:dyDescent="0.25">
      <c r="A13" s="142"/>
      <c r="B13" s="142"/>
      <c r="C13" s="8" t="s">
        <v>46</v>
      </c>
      <c r="D13" s="10">
        <f>F13</f>
        <v>260512.3</v>
      </c>
      <c r="E13" s="10">
        <f>G13</f>
        <v>130256.15</v>
      </c>
      <c r="F13" s="10">
        <f>G13*2</f>
        <v>260512.3</v>
      </c>
      <c r="G13" s="10">
        <v>130256.15</v>
      </c>
      <c r="H13" s="10">
        <f>I13*2</f>
        <v>260512.3</v>
      </c>
      <c r="I13" s="10">
        <v>130256.15</v>
      </c>
      <c r="J13" s="10">
        <f>K13*2</f>
        <v>260512.3</v>
      </c>
      <c r="K13" s="10">
        <v>130256.15</v>
      </c>
    </row>
    <row r="14" spans="1:11" x14ac:dyDescent="0.25">
      <c r="A14" s="142">
        <v>1000</v>
      </c>
      <c r="B14" s="142" t="s">
        <v>44</v>
      </c>
      <c r="C14" s="8" t="s">
        <v>45</v>
      </c>
      <c r="D14" s="10">
        <f>1208.53*15+D16</f>
        <v>331347.97000000003</v>
      </c>
      <c r="E14" s="10">
        <f>D14/2</f>
        <v>165673.98500000002</v>
      </c>
      <c r="F14" s="10">
        <f>318.99*150+F16</f>
        <v>361068.52</v>
      </c>
      <c r="G14" s="10">
        <f>318.99*150+G16</f>
        <v>204458.51</v>
      </c>
      <c r="H14" s="10">
        <f>318.99*250+H16</f>
        <v>392967.52</v>
      </c>
      <c r="I14" s="10">
        <f>318.99*250+I16</f>
        <v>236357.51</v>
      </c>
      <c r="J14" s="10">
        <f>257.09*670+J16</f>
        <v>485470.32</v>
      </c>
      <c r="K14" s="10">
        <f>257.09*670+K16</f>
        <v>328860.31</v>
      </c>
    </row>
    <row r="15" spans="1:11" x14ac:dyDescent="0.25">
      <c r="A15" s="142"/>
      <c r="B15" s="142"/>
      <c r="C15" s="8" t="s">
        <v>46</v>
      </c>
      <c r="D15" s="10">
        <f>1208.53*15+D17</f>
        <v>278640.25</v>
      </c>
      <c r="E15" s="10">
        <f>D15/2</f>
        <v>139320.125</v>
      </c>
      <c r="F15" s="10">
        <f>318.99*150+F17</f>
        <v>308360.8</v>
      </c>
      <c r="G15" s="10">
        <f>318.99*150+G17</f>
        <v>178104.65</v>
      </c>
      <c r="H15" s="10">
        <f>318.99*250+H17</f>
        <v>340259.8</v>
      </c>
      <c r="I15" s="10">
        <f>318.99*250+I17</f>
        <v>210003.65</v>
      </c>
      <c r="J15" s="10">
        <f>257.09*670+J17</f>
        <v>432762.6</v>
      </c>
      <c r="K15" s="10">
        <f>257.09*670+K17</f>
        <v>302506.44999999995</v>
      </c>
    </row>
    <row r="16" spans="1:11" x14ac:dyDescent="0.25">
      <c r="A16" s="142"/>
      <c r="B16" s="142" t="s">
        <v>47</v>
      </c>
      <c r="C16" s="8" t="s">
        <v>45</v>
      </c>
      <c r="D16" s="10">
        <f>F16</f>
        <v>313220.02</v>
      </c>
      <c r="E16" s="10">
        <f>G16</f>
        <v>156610.01</v>
      </c>
      <c r="F16" s="10">
        <f>G16*2</f>
        <v>313220.02</v>
      </c>
      <c r="G16" s="10">
        <v>156610.01</v>
      </c>
      <c r="H16" s="10">
        <f>I16*2</f>
        <v>313220.02</v>
      </c>
      <c r="I16" s="10">
        <v>156610.01</v>
      </c>
      <c r="J16" s="10">
        <f>K16*2</f>
        <v>313220.02</v>
      </c>
      <c r="K16" s="10">
        <v>156610.01</v>
      </c>
    </row>
    <row r="17" spans="1:11" x14ac:dyDescent="0.25">
      <c r="A17" s="142"/>
      <c r="B17" s="142"/>
      <c r="C17" s="8" t="s">
        <v>46</v>
      </c>
      <c r="D17" s="10">
        <f>F17</f>
        <v>260512.3</v>
      </c>
      <c r="E17" s="10">
        <f>G17</f>
        <v>130256.15</v>
      </c>
      <c r="F17" s="10">
        <f>G17*2</f>
        <v>260512.3</v>
      </c>
      <c r="G17" s="10">
        <v>130256.15</v>
      </c>
      <c r="H17" s="10">
        <f>I17*2</f>
        <v>260512.3</v>
      </c>
      <c r="I17" s="10">
        <v>130256.15</v>
      </c>
      <c r="J17" s="10">
        <f>K17*2</f>
        <v>260512.3</v>
      </c>
      <c r="K17" s="10">
        <v>130256.15</v>
      </c>
    </row>
    <row r="18" spans="1:11" x14ac:dyDescent="0.25">
      <c r="A18" s="142">
        <v>1250</v>
      </c>
      <c r="B18" s="142" t="s">
        <v>44</v>
      </c>
      <c r="C18" s="8" t="s">
        <v>45</v>
      </c>
      <c r="D18" s="10">
        <f>1208.53*15+D20</f>
        <v>331347.97000000003</v>
      </c>
      <c r="E18" s="10">
        <f>D18/2</f>
        <v>165673.98500000002</v>
      </c>
      <c r="F18" s="10">
        <f>318.99*150+F20</f>
        <v>361068.52</v>
      </c>
      <c r="G18" s="10">
        <f>318.99*150+G20</f>
        <v>204458.51</v>
      </c>
      <c r="H18" s="10">
        <f>318.99*250+H20</f>
        <v>392967.52</v>
      </c>
      <c r="I18" s="10">
        <f>318.99*250+I20</f>
        <v>236357.51</v>
      </c>
      <c r="J18" s="10">
        <f>257.09*670+J20</f>
        <v>485470.32</v>
      </c>
      <c r="K18" s="10">
        <f>257.09*670+K20</f>
        <v>328860.31</v>
      </c>
    </row>
    <row r="19" spans="1:11" x14ac:dyDescent="0.25">
      <c r="A19" s="142"/>
      <c r="B19" s="142"/>
      <c r="C19" s="8" t="s">
        <v>46</v>
      </c>
      <c r="D19" s="10">
        <f>1208.53*15+D21</f>
        <v>278640.25</v>
      </c>
      <c r="E19" s="10">
        <f>D19/2</f>
        <v>139320.125</v>
      </c>
      <c r="F19" s="10">
        <f>318.99*150+F21</f>
        <v>308360.8</v>
      </c>
      <c r="G19" s="10">
        <f>318.99*150+G21</f>
        <v>178104.65</v>
      </c>
      <c r="H19" s="10">
        <f>318.99*250+H21</f>
        <v>340259.8</v>
      </c>
      <c r="I19" s="10">
        <f>318.99*250+I21</f>
        <v>210003.65</v>
      </c>
      <c r="J19" s="10">
        <f>257.09*670+J21</f>
        <v>432762.6</v>
      </c>
      <c r="K19" s="10">
        <f>257.09*670+K21</f>
        <v>302506.44999999995</v>
      </c>
    </row>
    <row r="20" spans="1:11" x14ac:dyDescent="0.25">
      <c r="A20" s="142"/>
      <c r="B20" s="142" t="s">
        <v>47</v>
      </c>
      <c r="C20" s="8" t="s">
        <v>45</v>
      </c>
      <c r="D20" s="10">
        <f>F20</f>
        <v>313220.02</v>
      </c>
      <c r="E20" s="10">
        <f>G20</f>
        <v>156610.01</v>
      </c>
      <c r="F20" s="10">
        <f>G20*2</f>
        <v>313220.02</v>
      </c>
      <c r="G20" s="10">
        <v>156610.01</v>
      </c>
      <c r="H20" s="10">
        <f>I20*2</f>
        <v>313220.02</v>
      </c>
      <c r="I20" s="10">
        <v>156610.01</v>
      </c>
      <c r="J20" s="10">
        <f>K20*2</f>
        <v>313220.02</v>
      </c>
      <c r="K20" s="10">
        <v>156610.01</v>
      </c>
    </row>
    <row r="21" spans="1:11" x14ac:dyDescent="0.25">
      <c r="A21" s="142"/>
      <c r="B21" s="142"/>
      <c r="C21" s="8" t="s">
        <v>46</v>
      </c>
      <c r="D21" s="10">
        <f>F21</f>
        <v>260512.3</v>
      </c>
      <c r="E21" s="10">
        <f>G21</f>
        <v>130256.15</v>
      </c>
      <c r="F21" s="10">
        <f>G21*2</f>
        <v>260512.3</v>
      </c>
      <c r="G21" s="10">
        <v>130256.15</v>
      </c>
      <c r="H21" s="10">
        <f>I21*2</f>
        <v>260512.3</v>
      </c>
      <c r="I21" s="10">
        <v>130256.15</v>
      </c>
      <c r="J21" s="10">
        <f>K21*2</f>
        <v>260512.3</v>
      </c>
      <c r="K21" s="10">
        <v>130256.15</v>
      </c>
    </row>
    <row r="22" spans="1:11" x14ac:dyDescent="0.25">
      <c r="A22" s="2" t="s">
        <v>258</v>
      </c>
    </row>
  </sheetData>
  <mergeCells count="19">
    <mergeCell ref="H3:I3"/>
    <mergeCell ref="J3:K3"/>
    <mergeCell ref="A4:C4"/>
    <mergeCell ref="A1:K1"/>
    <mergeCell ref="A3:C3"/>
    <mergeCell ref="D3:E3"/>
    <mergeCell ref="F3:G3"/>
    <mergeCell ref="A14:A17"/>
    <mergeCell ref="B14:B15"/>
    <mergeCell ref="B16:B17"/>
    <mergeCell ref="A18:A21"/>
    <mergeCell ref="B18:B19"/>
    <mergeCell ref="B20:B21"/>
    <mergeCell ref="A6:A9"/>
    <mergeCell ref="B6:B7"/>
    <mergeCell ref="B8:B9"/>
    <mergeCell ref="A10:A13"/>
    <mergeCell ref="B10:B11"/>
    <mergeCell ref="B12:B1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fitToHeight="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Q29"/>
  <sheetViews>
    <sheetView zoomScaleNormal="100" workbookViewId="0">
      <selection activeCell="H13" sqref="H13"/>
    </sheetView>
  </sheetViews>
  <sheetFormatPr defaultColWidth="9.140625" defaultRowHeight="15" x14ac:dyDescent="0.25"/>
  <cols>
    <col min="1" max="1" width="9.140625" style="41"/>
    <col min="2" max="2" width="24.85546875" style="41" customWidth="1"/>
    <col min="3" max="3" width="9.140625" style="41"/>
    <col min="4" max="4" width="9.42578125" style="41" customWidth="1"/>
    <col min="5" max="5" width="11" style="41" customWidth="1"/>
    <col min="6" max="6" width="9.140625" style="41"/>
    <col min="7" max="7" width="9.85546875" style="41" customWidth="1"/>
    <col min="8" max="8" width="11.42578125" style="41" customWidth="1"/>
    <col min="9" max="9" width="9.140625" style="41"/>
    <col min="10" max="10" width="10.28515625" style="41" customWidth="1"/>
    <col min="11" max="11" width="11.42578125" style="41" customWidth="1"/>
    <col min="12" max="12" width="9.140625" style="41"/>
    <col min="13" max="13" width="10.140625" style="41" customWidth="1"/>
    <col min="14" max="14" width="11.28515625" style="41" customWidth="1"/>
    <col min="15" max="15" width="9.140625" style="41"/>
    <col min="16" max="16" width="10" style="41" customWidth="1"/>
    <col min="17" max="17" width="11" style="41" customWidth="1"/>
    <col min="18" max="16384" width="9.140625" style="41"/>
  </cols>
  <sheetData>
    <row r="1" spans="1:17" ht="15.75" x14ac:dyDescent="0.25">
      <c r="A1" s="145" t="s">
        <v>48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1:17" x14ac:dyDescent="0.25">
      <c r="A2" s="42"/>
    </row>
    <row r="3" spans="1:17" ht="63.75" customHeight="1" x14ac:dyDescent="0.25">
      <c r="A3" s="144" t="s">
        <v>49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</row>
    <row r="5" spans="1:17" ht="32.25" customHeight="1" x14ac:dyDescent="0.25">
      <c r="A5" s="146" t="s">
        <v>0</v>
      </c>
      <c r="B5" s="146" t="s">
        <v>95</v>
      </c>
      <c r="C5" s="146" t="s">
        <v>50</v>
      </c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</row>
    <row r="6" spans="1:17" ht="45" customHeight="1" x14ac:dyDescent="0.25">
      <c r="A6" s="146"/>
      <c r="B6" s="146"/>
      <c r="C6" s="146" t="s">
        <v>51</v>
      </c>
      <c r="D6" s="146"/>
      <c r="E6" s="146"/>
      <c r="F6" s="146" t="s">
        <v>52</v>
      </c>
      <c r="G6" s="146"/>
      <c r="H6" s="146"/>
      <c r="I6" s="146" t="s">
        <v>53</v>
      </c>
      <c r="J6" s="146"/>
      <c r="K6" s="146"/>
      <c r="L6" s="146" t="s">
        <v>54</v>
      </c>
      <c r="M6" s="146"/>
      <c r="N6" s="146"/>
      <c r="O6" s="146" t="s">
        <v>55</v>
      </c>
      <c r="P6" s="146"/>
      <c r="Q6" s="146"/>
    </row>
    <row r="7" spans="1:17" ht="60" x14ac:dyDescent="0.25">
      <c r="A7" s="43"/>
      <c r="B7" s="43"/>
      <c r="C7" s="89">
        <v>2015</v>
      </c>
      <c r="D7" s="89">
        <v>2016</v>
      </c>
      <c r="E7" s="89" t="s">
        <v>25</v>
      </c>
      <c r="F7" s="89">
        <v>2015</v>
      </c>
      <c r="G7" s="89">
        <v>2016</v>
      </c>
      <c r="H7" s="89" t="s">
        <v>25</v>
      </c>
      <c r="I7" s="89">
        <v>2015</v>
      </c>
      <c r="J7" s="89">
        <v>2016</v>
      </c>
      <c r="K7" s="89" t="s">
        <v>25</v>
      </c>
      <c r="L7" s="89">
        <v>2015</v>
      </c>
      <c r="M7" s="89">
        <v>2016</v>
      </c>
      <c r="N7" s="89" t="s">
        <v>25</v>
      </c>
      <c r="O7" s="89">
        <v>2015</v>
      </c>
      <c r="P7" s="89">
        <v>2016</v>
      </c>
      <c r="Q7" s="89" t="s">
        <v>25</v>
      </c>
    </row>
    <row r="8" spans="1:17" x14ac:dyDescent="0.25">
      <c r="A8" s="24">
        <v>1</v>
      </c>
      <c r="B8" s="24">
        <v>2</v>
      </c>
      <c r="C8" s="90">
        <v>3</v>
      </c>
      <c r="D8" s="90">
        <v>4</v>
      </c>
      <c r="E8" s="90">
        <v>5</v>
      </c>
      <c r="F8" s="90">
        <v>6</v>
      </c>
      <c r="G8" s="90">
        <v>7</v>
      </c>
      <c r="H8" s="90">
        <v>8</v>
      </c>
      <c r="I8" s="90">
        <v>9</v>
      </c>
      <c r="J8" s="90">
        <v>10</v>
      </c>
      <c r="K8" s="90">
        <v>11</v>
      </c>
      <c r="L8" s="90">
        <v>12</v>
      </c>
      <c r="M8" s="90">
        <v>13</v>
      </c>
      <c r="N8" s="90">
        <v>14</v>
      </c>
      <c r="O8" s="90">
        <v>15</v>
      </c>
      <c r="P8" s="90">
        <v>16</v>
      </c>
      <c r="Q8" s="90">
        <v>17</v>
      </c>
    </row>
    <row r="9" spans="1:17" ht="45" x14ac:dyDescent="0.25">
      <c r="A9" s="56">
        <v>1</v>
      </c>
      <c r="B9" s="57" t="s">
        <v>201</v>
      </c>
      <c r="C9" s="82">
        <f>C25+C16</f>
        <v>0</v>
      </c>
      <c r="D9" s="82">
        <f t="shared" ref="D9:Q9" si="0">D25+D16</f>
        <v>0</v>
      </c>
      <c r="E9" s="82">
        <f t="shared" si="0"/>
        <v>0</v>
      </c>
      <c r="F9" s="82">
        <f t="shared" si="0"/>
        <v>0</v>
      </c>
      <c r="G9" s="82">
        <f t="shared" si="0"/>
        <v>0</v>
      </c>
      <c r="H9" s="82">
        <f t="shared" si="0"/>
        <v>0</v>
      </c>
      <c r="I9" s="82">
        <f t="shared" si="0"/>
        <v>0</v>
      </c>
      <c r="J9" s="82">
        <f t="shared" si="0"/>
        <v>0</v>
      </c>
      <c r="K9" s="82">
        <f t="shared" si="0"/>
        <v>0</v>
      </c>
      <c r="L9" s="82">
        <f t="shared" si="0"/>
        <v>0</v>
      </c>
      <c r="M9" s="82">
        <f t="shared" si="0"/>
        <v>1</v>
      </c>
      <c r="N9" s="82">
        <f t="shared" si="0"/>
        <v>100</v>
      </c>
      <c r="O9" s="82">
        <f t="shared" si="0"/>
        <v>0</v>
      </c>
      <c r="P9" s="82">
        <f t="shared" si="0"/>
        <v>0</v>
      </c>
      <c r="Q9" s="82">
        <f t="shared" si="0"/>
        <v>0</v>
      </c>
    </row>
    <row r="10" spans="1:17" s="46" customFormat="1" ht="46.5" customHeight="1" x14ac:dyDescent="0.25">
      <c r="A10" s="44" t="s">
        <v>164</v>
      </c>
      <c r="B10" s="45" t="s">
        <v>96</v>
      </c>
      <c r="C10" s="83">
        <f>C17+C27</f>
        <v>0</v>
      </c>
      <c r="D10" s="83">
        <f t="shared" ref="D10:P11" si="1">D17+D27</f>
        <v>0</v>
      </c>
      <c r="E10" s="83">
        <f t="shared" si="1"/>
        <v>0</v>
      </c>
      <c r="F10" s="83">
        <f t="shared" si="1"/>
        <v>0</v>
      </c>
      <c r="G10" s="83">
        <f t="shared" si="1"/>
        <v>0</v>
      </c>
      <c r="H10" s="83">
        <f t="shared" si="1"/>
        <v>0</v>
      </c>
      <c r="I10" s="83">
        <f t="shared" si="1"/>
        <v>0</v>
      </c>
      <c r="J10" s="83">
        <f t="shared" si="1"/>
        <v>0</v>
      </c>
      <c r="K10" s="83">
        <f t="shared" si="1"/>
        <v>0</v>
      </c>
      <c r="L10" s="83">
        <f t="shared" si="1"/>
        <v>0</v>
      </c>
      <c r="M10" s="83">
        <f t="shared" si="1"/>
        <v>1</v>
      </c>
      <c r="N10" s="83">
        <f t="shared" si="1"/>
        <v>100</v>
      </c>
      <c r="O10" s="83">
        <f t="shared" si="1"/>
        <v>0</v>
      </c>
      <c r="P10" s="83">
        <f t="shared" si="1"/>
        <v>0</v>
      </c>
      <c r="Q10" s="83">
        <f>Q17+Q27</f>
        <v>0</v>
      </c>
    </row>
    <row r="11" spans="1:17" ht="46.5" customHeight="1" x14ac:dyDescent="0.25">
      <c r="A11" s="47" t="s">
        <v>165</v>
      </c>
      <c r="B11" s="48" t="s">
        <v>56</v>
      </c>
      <c r="C11" s="83">
        <f>C18+C28</f>
        <v>0</v>
      </c>
      <c r="D11" s="83">
        <v>0</v>
      </c>
      <c r="E11" s="83">
        <f t="shared" si="1"/>
        <v>0</v>
      </c>
      <c r="F11" s="83">
        <f t="shared" si="1"/>
        <v>0</v>
      </c>
      <c r="G11" s="83">
        <f t="shared" si="1"/>
        <v>0</v>
      </c>
      <c r="H11" s="83">
        <f t="shared" si="1"/>
        <v>0</v>
      </c>
      <c r="I11" s="83">
        <f t="shared" si="1"/>
        <v>0</v>
      </c>
      <c r="J11" s="83">
        <f t="shared" si="1"/>
        <v>0</v>
      </c>
      <c r="K11" s="83">
        <f t="shared" si="1"/>
        <v>0</v>
      </c>
      <c r="L11" s="83">
        <f t="shared" si="1"/>
        <v>0</v>
      </c>
      <c r="M11" s="83">
        <v>1</v>
      </c>
      <c r="N11" s="83">
        <v>100</v>
      </c>
      <c r="O11" s="83">
        <f t="shared" si="1"/>
        <v>0</v>
      </c>
      <c r="P11" s="83">
        <v>0</v>
      </c>
      <c r="Q11" s="83">
        <f>Q18+Q28</f>
        <v>0</v>
      </c>
    </row>
    <row r="12" spans="1:17" s="46" customFormat="1" ht="32.25" customHeight="1" x14ac:dyDescent="0.25">
      <c r="A12" s="44" t="s">
        <v>166</v>
      </c>
      <c r="B12" s="45" t="s">
        <v>57</v>
      </c>
      <c r="C12" s="83">
        <f>C21+C28</f>
        <v>0</v>
      </c>
      <c r="D12" s="83">
        <f t="shared" ref="D12:Q12" si="2">D21+D28</f>
        <v>0</v>
      </c>
      <c r="E12" s="83">
        <f t="shared" si="2"/>
        <v>0</v>
      </c>
      <c r="F12" s="83">
        <f t="shared" si="2"/>
        <v>0</v>
      </c>
      <c r="G12" s="83">
        <f t="shared" si="2"/>
        <v>0</v>
      </c>
      <c r="H12" s="83">
        <f t="shared" si="2"/>
        <v>0</v>
      </c>
      <c r="I12" s="83">
        <f t="shared" si="2"/>
        <v>0</v>
      </c>
      <c r="J12" s="83">
        <f t="shared" si="2"/>
        <v>0</v>
      </c>
      <c r="K12" s="83">
        <f t="shared" si="2"/>
        <v>0</v>
      </c>
      <c r="L12" s="83">
        <f t="shared" si="2"/>
        <v>0</v>
      </c>
      <c r="M12" s="83">
        <f t="shared" si="2"/>
        <v>0</v>
      </c>
      <c r="N12" s="83">
        <f t="shared" si="2"/>
        <v>0</v>
      </c>
      <c r="O12" s="83">
        <f t="shared" si="2"/>
        <v>0</v>
      </c>
      <c r="P12" s="83">
        <f t="shared" si="2"/>
        <v>0</v>
      </c>
      <c r="Q12" s="83">
        <f t="shared" si="2"/>
        <v>0</v>
      </c>
    </row>
    <row r="13" spans="1:17" s="46" customFormat="1" ht="22.5" customHeight="1" x14ac:dyDescent="0.25">
      <c r="A13" s="44" t="s">
        <v>97</v>
      </c>
      <c r="B13" s="45" t="s">
        <v>58</v>
      </c>
      <c r="C13" s="83">
        <f t="shared" ref="C13:Q14" si="3">C22+C29</f>
        <v>0</v>
      </c>
      <c r="D13" s="83">
        <f t="shared" si="3"/>
        <v>0</v>
      </c>
      <c r="E13" s="83">
        <f t="shared" si="3"/>
        <v>0</v>
      </c>
      <c r="F13" s="83">
        <f t="shared" si="3"/>
        <v>0</v>
      </c>
      <c r="G13" s="83">
        <f t="shared" si="3"/>
        <v>0</v>
      </c>
      <c r="H13" s="83">
        <f t="shared" si="3"/>
        <v>0</v>
      </c>
      <c r="I13" s="83">
        <f t="shared" si="3"/>
        <v>0</v>
      </c>
      <c r="J13" s="83">
        <f t="shared" si="3"/>
        <v>0</v>
      </c>
      <c r="K13" s="83">
        <f t="shared" si="3"/>
        <v>0</v>
      </c>
      <c r="L13" s="83">
        <f t="shared" si="3"/>
        <v>0</v>
      </c>
      <c r="M13" s="83">
        <f t="shared" si="3"/>
        <v>0</v>
      </c>
      <c r="N13" s="83">
        <f t="shared" si="3"/>
        <v>0</v>
      </c>
      <c r="O13" s="83">
        <f t="shared" si="3"/>
        <v>0</v>
      </c>
      <c r="P13" s="83">
        <f t="shared" si="3"/>
        <v>0</v>
      </c>
      <c r="Q13" s="83">
        <f t="shared" si="3"/>
        <v>0</v>
      </c>
    </row>
    <row r="14" spans="1:17" s="46" customFormat="1" ht="57" customHeight="1" x14ac:dyDescent="0.25">
      <c r="A14" s="44" t="s">
        <v>98</v>
      </c>
      <c r="B14" s="45" t="s">
        <v>59</v>
      </c>
      <c r="C14" s="83">
        <f t="shared" si="3"/>
        <v>0</v>
      </c>
      <c r="D14" s="83">
        <f t="shared" si="3"/>
        <v>0</v>
      </c>
      <c r="E14" s="83">
        <f t="shared" si="3"/>
        <v>0</v>
      </c>
      <c r="F14" s="83">
        <f t="shared" si="3"/>
        <v>0</v>
      </c>
      <c r="G14" s="83">
        <f t="shared" si="3"/>
        <v>0</v>
      </c>
      <c r="H14" s="83">
        <f t="shared" si="3"/>
        <v>0</v>
      </c>
      <c r="I14" s="83">
        <f t="shared" si="3"/>
        <v>0</v>
      </c>
      <c r="J14" s="83">
        <f t="shared" si="3"/>
        <v>0</v>
      </c>
      <c r="K14" s="83">
        <f t="shared" si="3"/>
        <v>0</v>
      </c>
      <c r="L14" s="83">
        <f t="shared" si="3"/>
        <v>0</v>
      </c>
      <c r="M14" s="83">
        <f t="shared" si="3"/>
        <v>0</v>
      </c>
      <c r="N14" s="83">
        <f t="shared" si="3"/>
        <v>0</v>
      </c>
      <c r="O14" s="83">
        <f t="shared" si="3"/>
        <v>0</v>
      </c>
      <c r="P14" s="83">
        <f t="shared" si="3"/>
        <v>0</v>
      </c>
      <c r="Q14" s="83">
        <f t="shared" si="3"/>
        <v>0</v>
      </c>
    </row>
    <row r="15" spans="1:17" s="46" customFormat="1" ht="21" customHeight="1" x14ac:dyDescent="0.25">
      <c r="A15" s="44" t="s">
        <v>99</v>
      </c>
      <c r="B15" s="45" t="s">
        <v>60</v>
      </c>
      <c r="C15" s="83">
        <f>C24+C29</f>
        <v>0</v>
      </c>
      <c r="D15" s="83">
        <f t="shared" ref="D15:Q15" si="4">D24+D29</f>
        <v>0</v>
      </c>
      <c r="E15" s="83">
        <f t="shared" si="4"/>
        <v>0</v>
      </c>
      <c r="F15" s="83">
        <f t="shared" si="4"/>
        <v>0</v>
      </c>
      <c r="G15" s="83">
        <f t="shared" si="4"/>
        <v>0</v>
      </c>
      <c r="H15" s="83">
        <f t="shared" si="4"/>
        <v>0</v>
      </c>
      <c r="I15" s="83">
        <f t="shared" si="4"/>
        <v>0</v>
      </c>
      <c r="J15" s="83">
        <f t="shared" si="4"/>
        <v>0</v>
      </c>
      <c r="K15" s="83">
        <f t="shared" si="4"/>
        <v>0</v>
      </c>
      <c r="L15" s="83">
        <f t="shared" si="4"/>
        <v>0</v>
      </c>
      <c r="M15" s="83">
        <f t="shared" si="4"/>
        <v>0</v>
      </c>
      <c r="N15" s="83">
        <f t="shared" si="4"/>
        <v>0</v>
      </c>
      <c r="O15" s="83">
        <f t="shared" si="4"/>
        <v>0</v>
      </c>
      <c r="P15" s="83">
        <f t="shared" si="4"/>
        <v>0</v>
      </c>
      <c r="Q15" s="83">
        <f t="shared" si="4"/>
        <v>0</v>
      </c>
    </row>
    <row r="16" spans="1:17" x14ac:dyDescent="0.25">
      <c r="A16" s="59" t="s">
        <v>167</v>
      </c>
      <c r="B16" s="60" t="s">
        <v>61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8"/>
      <c r="O16" s="56"/>
      <c r="P16" s="56"/>
      <c r="Q16" s="56"/>
    </row>
    <row r="17" spans="1:17" s="46" customFormat="1" ht="51" customHeight="1" x14ac:dyDescent="0.25">
      <c r="A17" s="44" t="s">
        <v>168</v>
      </c>
      <c r="B17" s="45" t="s">
        <v>62</v>
      </c>
      <c r="C17" s="83">
        <f>C26+C33</f>
        <v>0</v>
      </c>
      <c r="D17" s="83">
        <f t="shared" ref="D17:Q17" si="5">D26+D33</f>
        <v>0</v>
      </c>
      <c r="E17" s="83">
        <f t="shared" si="5"/>
        <v>0</v>
      </c>
      <c r="F17" s="83">
        <f t="shared" si="5"/>
        <v>0</v>
      </c>
      <c r="G17" s="83">
        <f t="shared" si="5"/>
        <v>0</v>
      </c>
      <c r="H17" s="83">
        <f t="shared" si="5"/>
        <v>0</v>
      </c>
      <c r="I17" s="83">
        <f t="shared" si="5"/>
        <v>0</v>
      </c>
      <c r="J17" s="83">
        <f t="shared" si="5"/>
        <v>0</v>
      </c>
      <c r="K17" s="83">
        <f t="shared" si="5"/>
        <v>0</v>
      </c>
      <c r="L17" s="83">
        <f t="shared" si="5"/>
        <v>0</v>
      </c>
      <c r="M17" s="83">
        <f t="shared" si="5"/>
        <v>1</v>
      </c>
      <c r="N17" s="83">
        <f t="shared" si="5"/>
        <v>100</v>
      </c>
      <c r="O17" s="83">
        <f t="shared" si="5"/>
        <v>0</v>
      </c>
      <c r="P17" s="83">
        <f t="shared" si="5"/>
        <v>0</v>
      </c>
      <c r="Q17" s="83">
        <f t="shared" si="5"/>
        <v>0</v>
      </c>
    </row>
    <row r="18" spans="1:17" s="46" customFormat="1" ht="50.25" customHeight="1" x14ac:dyDescent="0.25">
      <c r="A18" s="44" t="s">
        <v>169</v>
      </c>
      <c r="B18" s="45" t="s">
        <v>63</v>
      </c>
      <c r="C18" s="83">
        <f t="shared" ref="C18:Q24" si="6">C27+C34</f>
        <v>0</v>
      </c>
      <c r="D18" s="83">
        <f t="shared" si="6"/>
        <v>0</v>
      </c>
      <c r="E18" s="83">
        <f t="shared" si="6"/>
        <v>0</v>
      </c>
      <c r="F18" s="83">
        <f t="shared" si="6"/>
        <v>0</v>
      </c>
      <c r="G18" s="83">
        <f t="shared" si="6"/>
        <v>0</v>
      </c>
      <c r="H18" s="83">
        <f t="shared" si="6"/>
        <v>0</v>
      </c>
      <c r="I18" s="83">
        <f t="shared" si="6"/>
        <v>0</v>
      </c>
      <c r="J18" s="83">
        <f t="shared" si="6"/>
        <v>0</v>
      </c>
      <c r="K18" s="83">
        <f t="shared" si="6"/>
        <v>0</v>
      </c>
      <c r="L18" s="83">
        <f t="shared" si="6"/>
        <v>0</v>
      </c>
      <c r="M18" s="83">
        <f t="shared" si="6"/>
        <v>0</v>
      </c>
      <c r="N18" s="83">
        <f t="shared" si="6"/>
        <v>0</v>
      </c>
      <c r="O18" s="83">
        <f t="shared" si="6"/>
        <v>0</v>
      </c>
      <c r="P18" s="83">
        <f t="shared" si="6"/>
        <v>0</v>
      </c>
      <c r="Q18" s="83">
        <f t="shared" si="6"/>
        <v>0</v>
      </c>
    </row>
    <row r="19" spans="1:17" s="46" customFormat="1" ht="31.5" customHeight="1" x14ac:dyDescent="0.25">
      <c r="A19" s="49" t="s">
        <v>170</v>
      </c>
      <c r="B19" s="45" t="s">
        <v>64</v>
      </c>
      <c r="C19" s="83">
        <f t="shared" si="6"/>
        <v>0</v>
      </c>
      <c r="D19" s="83">
        <f t="shared" si="6"/>
        <v>0</v>
      </c>
      <c r="E19" s="83">
        <f t="shared" si="6"/>
        <v>0</v>
      </c>
      <c r="F19" s="83">
        <f t="shared" si="6"/>
        <v>0</v>
      </c>
      <c r="G19" s="83">
        <f t="shared" si="6"/>
        <v>0</v>
      </c>
      <c r="H19" s="83">
        <f t="shared" si="6"/>
        <v>0</v>
      </c>
      <c r="I19" s="83">
        <f t="shared" si="6"/>
        <v>0</v>
      </c>
      <c r="J19" s="83">
        <f t="shared" si="6"/>
        <v>0</v>
      </c>
      <c r="K19" s="83">
        <f t="shared" si="6"/>
        <v>0</v>
      </c>
      <c r="L19" s="83">
        <f t="shared" si="6"/>
        <v>0</v>
      </c>
      <c r="M19" s="83">
        <f t="shared" si="6"/>
        <v>0</v>
      </c>
      <c r="N19" s="83">
        <f t="shared" si="6"/>
        <v>0</v>
      </c>
      <c r="O19" s="83">
        <f t="shared" si="6"/>
        <v>0</v>
      </c>
      <c r="P19" s="83">
        <f t="shared" si="6"/>
        <v>0</v>
      </c>
      <c r="Q19" s="83">
        <f t="shared" si="6"/>
        <v>0</v>
      </c>
    </row>
    <row r="20" spans="1:17" s="46" customFormat="1" ht="46.5" customHeight="1" x14ac:dyDescent="0.25">
      <c r="A20" s="44" t="s">
        <v>100</v>
      </c>
      <c r="B20" s="45" t="s">
        <v>56</v>
      </c>
      <c r="C20" s="83">
        <f t="shared" si="6"/>
        <v>0</v>
      </c>
      <c r="D20" s="83">
        <f t="shared" si="6"/>
        <v>0</v>
      </c>
      <c r="E20" s="83">
        <f t="shared" si="6"/>
        <v>0</v>
      </c>
      <c r="F20" s="83">
        <f t="shared" si="6"/>
        <v>0</v>
      </c>
      <c r="G20" s="83">
        <f t="shared" si="6"/>
        <v>0</v>
      </c>
      <c r="H20" s="83">
        <f t="shared" si="6"/>
        <v>0</v>
      </c>
      <c r="I20" s="83">
        <f t="shared" si="6"/>
        <v>0</v>
      </c>
      <c r="J20" s="83">
        <f t="shared" si="6"/>
        <v>0</v>
      </c>
      <c r="K20" s="83">
        <f t="shared" si="6"/>
        <v>0</v>
      </c>
      <c r="L20" s="83">
        <f t="shared" si="6"/>
        <v>0</v>
      </c>
      <c r="M20" s="83">
        <f t="shared" si="6"/>
        <v>0</v>
      </c>
      <c r="N20" s="83">
        <f t="shared" si="6"/>
        <v>0</v>
      </c>
      <c r="O20" s="83">
        <f t="shared" si="6"/>
        <v>0</v>
      </c>
      <c r="P20" s="83">
        <f t="shared" si="6"/>
        <v>0</v>
      </c>
      <c r="Q20" s="83">
        <f t="shared" si="6"/>
        <v>0</v>
      </c>
    </row>
    <row r="21" spans="1:17" s="46" customFormat="1" ht="31.5" customHeight="1" x14ac:dyDescent="0.25">
      <c r="A21" s="44" t="s">
        <v>101</v>
      </c>
      <c r="B21" s="50" t="s">
        <v>57</v>
      </c>
      <c r="C21" s="83">
        <f t="shared" si="6"/>
        <v>0</v>
      </c>
      <c r="D21" s="83">
        <f t="shared" si="6"/>
        <v>0</v>
      </c>
      <c r="E21" s="83">
        <f t="shared" si="6"/>
        <v>0</v>
      </c>
      <c r="F21" s="83">
        <f t="shared" si="6"/>
        <v>0</v>
      </c>
      <c r="G21" s="83">
        <f t="shared" si="6"/>
        <v>0</v>
      </c>
      <c r="H21" s="83">
        <f t="shared" si="6"/>
        <v>0</v>
      </c>
      <c r="I21" s="83">
        <f t="shared" si="6"/>
        <v>0</v>
      </c>
      <c r="J21" s="83">
        <f t="shared" si="6"/>
        <v>0</v>
      </c>
      <c r="K21" s="83">
        <f t="shared" si="6"/>
        <v>0</v>
      </c>
      <c r="L21" s="83">
        <f t="shared" si="6"/>
        <v>0</v>
      </c>
      <c r="M21" s="83">
        <f t="shared" si="6"/>
        <v>0</v>
      </c>
      <c r="N21" s="83">
        <f t="shared" si="6"/>
        <v>0</v>
      </c>
      <c r="O21" s="83">
        <f t="shared" si="6"/>
        <v>0</v>
      </c>
      <c r="P21" s="83">
        <f t="shared" si="6"/>
        <v>0</v>
      </c>
      <c r="Q21" s="83">
        <f t="shared" si="6"/>
        <v>0</v>
      </c>
    </row>
    <row r="22" spans="1:17" s="46" customFormat="1" ht="18.75" customHeight="1" x14ac:dyDescent="0.25">
      <c r="A22" s="44" t="s">
        <v>102</v>
      </c>
      <c r="B22" s="45" t="s">
        <v>58</v>
      </c>
      <c r="C22" s="83">
        <f t="shared" si="6"/>
        <v>0</v>
      </c>
      <c r="D22" s="83">
        <f t="shared" si="6"/>
        <v>0</v>
      </c>
      <c r="E22" s="83">
        <f t="shared" si="6"/>
        <v>0</v>
      </c>
      <c r="F22" s="83">
        <f t="shared" si="6"/>
        <v>0</v>
      </c>
      <c r="G22" s="83">
        <f t="shared" si="6"/>
        <v>0</v>
      </c>
      <c r="H22" s="83">
        <f t="shared" si="6"/>
        <v>0</v>
      </c>
      <c r="I22" s="83">
        <f t="shared" si="6"/>
        <v>0</v>
      </c>
      <c r="J22" s="83">
        <f t="shared" si="6"/>
        <v>0</v>
      </c>
      <c r="K22" s="83">
        <f t="shared" si="6"/>
        <v>0</v>
      </c>
      <c r="L22" s="83">
        <f t="shared" si="6"/>
        <v>0</v>
      </c>
      <c r="M22" s="83">
        <f t="shared" si="6"/>
        <v>0</v>
      </c>
      <c r="N22" s="83">
        <f t="shared" si="6"/>
        <v>0</v>
      </c>
      <c r="O22" s="83">
        <f t="shared" si="6"/>
        <v>0</v>
      </c>
      <c r="P22" s="83">
        <f t="shared" si="6"/>
        <v>0</v>
      </c>
      <c r="Q22" s="83">
        <f t="shared" si="6"/>
        <v>0</v>
      </c>
    </row>
    <row r="23" spans="1:17" s="46" customFormat="1" ht="65.25" customHeight="1" x14ac:dyDescent="0.25">
      <c r="A23" s="44" t="s">
        <v>103</v>
      </c>
      <c r="B23" s="45" t="s">
        <v>65</v>
      </c>
      <c r="C23" s="83">
        <f t="shared" si="6"/>
        <v>0</v>
      </c>
      <c r="D23" s="83">
        <f t="shared" si="6"/>
        <v>0</v>
      </c>
      <c r="E23" s="83">
        <f t="shared" si="6"/>
        <v>0</v>
      </c>
      <c r="F23" s="83">
        <f t="shared" si="6"/>
        <v>0</v>
      </c>
      <c r="G23" s="83">
        <f t="shared" si="6"/>
        <v>0</v>
      </c>
      <c r="H23" s="83">
        <f t="shared" si="6"/>
        <v>0</v>
      </c>
      <c r="I23" s="83">
        <f t="shared" si="6"/>
        <v>0</v>
      </c>
      <c r="J23" s="83">
        <f t="shared" si="6"/>
        <v>0</v>
      </c>
      <c r="K23" s="83">
        <f t="shared" si="6"/>
        <v>0</v>
      </c>
      <c r="L23" s="83">
        <f t="shared" si="6"/>
        <v>0</v>
      </c>
      <c r="M23" s="83">
        <f t="shared" si="6"/>
        <v>0</v>
      </c>
      <c r="N23" s="83">
        <f t="shared" si="6"/>
        <v>0</v>
      </c>
      <c r="O23" s="83">
        <f t="shared" si="6"/>
        <v>0</v>
      </c>
      <c r="P23" s="83">
        <f t="shared" si="6"/>
        <v>0</v>
      </c>
      <c r="Q23" s="83">
        <f t="shared" si="6"/>
        <v>0</v>
      </c>
    </row>
    <row r="24" spans="1:17" s="46" customFormat="1" ht="18.75" customHeight="1" x14ac:dyDescent="0.25">
      <c r="A24" s="44" t="s">
        <v>104</v>
      </c>
      <c r="B24" s="45" t="s">
        <v>60</v>
      </c>
      <c r="C24" s="83">
        <f t="shared" si="6"/>
        <v>0</v>
      </c>
      <c r="D24" s="83">
        <f t="shared" si="6"/>
        <v>0</v>
      </c>
      <c r="E24" s="83">
        <f t="shared" si="6"/>
        <v>0</v>
      </c>
      <c r="F24" s="83">
        <f t="shared" si="6"/>
        <v>0</v>
      </c>
      <c r="G24" s="83">
        <f t="shared" si="6"/>
        <v>0</v>
      </c>
      <c r="H24" s="83">
        <f t="shared" si="6"/>
        <v>0</v>
      </c>
      <c r="I24" s="83">
        <f t="shared" si="6"/>
        <v>0</v>
      </c>
      <c r="J24" s="83">
        <f t="shared" si="6"/>
        <v>0</v>
      </c>
      <c r="K24" s="83">
        <f t="shared" si="6"/>
        <v>0</v>
      </c>
      <c r="L24" s="83">
        <f t="shared" si="6"/>
        <v>0</v>
      </c>
      <c r="M24" s="83">
        <f t="shared" si="6"/>
        <v>0</v>
      </c>
      <c r="N24" s="83">
        <f t="shared" si="6"/>
        <v>0</v>
      </c>
      <c r="O24" s="83">
        <f t="shared" si="6"/>
        <v>0</v>
      </c>
      <c r="P24" s="83">
        <f t="shared" si="6"/>
        <v>0</v>
      </c>
      <c r="Q24" s="83">
        <f t="shared" si="6"/>
        <v>0</v>
      </c>
    </row>
    <row r="25" spans="1:17" ht="18.75" customHeight="1" x14ac:dyDescent="0.25">
      <c r="A25" s="56">
        <v>3</v>
      </c>
      <c r="B25" s="57" t="s">
        <v>66</v>
      </c>
      <c r="C25" s="82">
        <f>C26+C27+C28+C29</f>
        <v>0</v>
      </c>
      <c r="D25" s="82">
        <f t="shared" ref="D25:Q25" si="7">D26+D27+D28+D29</f>
        <v>0</v>
      </c>
      <c r="E25" s="82">
        <f t="shared" si="7"/>
        <v>0</v>
      </c>
      <c r="F25" s="82">
        <f t="shared" si="7"/>
        <v>0</v>
      </c>
      <c r="G25" s="82">
        <f t="shared" si="7"/>
        <v>0</v>
      </c>
      <c r="H25" s="82">
        <f t="shared" si="7"/>
        <v>0</v>
      </c>
      <c r="I25" s="82">
        <f t="shared" si="7"/>
        <v>0</v>
      </c>
      <c r="J25" s="82">
        <f t="shared" si="7"/>
        <v>0</v>
      </c>
      <c r="K25" s="82">
        <f t="shared" si="7"/>
        <v>0</v>
      </c>
      <c r="L25" s="82">
        <f t="shared" si="7"/>
        <v>0</v>
      </c>
      <c r="M25" s="82">
        <f t="shared" si="7"/>
        <v>1</v>
      </c>
      <c r="N25" s="82">
        <f t="shared" si="7"/>
        <v>100</v>
      </c>
      <c r="O25" s="82">
        <f t="shared" si="7"/>
        <v>0</v>
      </c>
      <c r="P25" s="82">
        <f t="shared" si="7"/>
        <v>0</v>
      </c>
      <c r="Q25" s="82">
        <f t="shared" si="7"/>
        <v>0</v>
      </c>
    </row>
    <row r="26" spans="1:17" ht="35.25" customHeight="1" x14ac:dyDescent="0.25">
      <c r="A26" s="47" t="s">
        <v>105</v>
      </c>
      <c r="B26" s="48" t="s">
        <v>17</v>
      </c>
      <c r="C26" s="83">
        <f>C33+C43</f>
        <v>0</v>
      </c>
      <c r="D26" s="83">
        <f t="shared" ref="D26:P26" si="8">D33+D43</f>
        <v>0</v>
      </c>
      <c r="E26" s="83">
        <f t="shared" si="8"/>
        <v>0</v>
      </c>
      <c r="F26" s="83">
        <f t="shared" si="8"/>
        <v>0</v>
      </c>
      <c r="G26" s="83">
        <f t="shared" si="8"/>
        <v>0</v>
      </c>
      <c r="H26" s="83">
        <f t="shared" si="8"/>
        <v>0</v>
      </c>
      <c r="I26" s="83">
        <f t="shared" si="8"/>
        <v>0</v>
      </c>
      <c r="J26" s="83">
        <f t="shared" si="8"/>
        <v>0</v>
      </c>
      <c r="K26" s="83">
        <f t="shared" si="8"/>
        <v>0</v>
      </c>
      <c r="L26" s="83">
        <f t="shared" si="8"/>
        <v>0</v>
      </c>
      <c r="M26" s="83">
        <v>1</v>
      </c>
      <c r="N26" s="83">
        <v>100</v>
      </c>
      <c r="O26" s="83">
        <f t="shared" si="8"/>
        <v>0</v>
      </c>
      <c r="P26" s="83">
        <f t="shared" si="8"/>
        <v>0</v>
      </c>
      <c r="Q26" s="83">
        <f>Q33+Q43</f>
        <v>0</v>
      </c>
    </row>
    <row r="27" spans="1:17" s="46" customFormat="1" ht="62.25" customHeight="1" x14ac:dyDescent="0.25">
      <c r="A27" s="44" t="s">
        <v>106</v>
      </c>
      <c r="B27" s="45" t="s">
        <v>67</v>
      </c>
      <c r="C27" s="83">
        <v>0</v>
      </c>
      <c r="D27" s="83">
        <v>0</v>
      </c>
      <c r="E27" s="83">
        <f t="shared" ref="E27:L27" si="9">E34+E44</f>
        <v>0</v>
      </c>
      <c r="F27" s="83">
        <f t="shared" si="9"/>
        <v>0</v>
      </c>
      <c r="G27" s="83">
        <f t="shared" si="9"/>
        <v>0</v>
      </c>
      <c r="H27" s="83">
        <f t="shared" si="9"/>
        <v>0</v>
      </c>
      <c r="I27" s="83">
        <f t="shared" si="9"/>
        <v>0</v>
      </c>
      <c r="J27" s="83">
        <f t="shared" si="9"/>
        <v>0</v>
      </c>
      <c r="K27" s="83">
        <f t="shared" si="9"/>
        <v>0</v>
      </c>
      <c r="L27" s="83">
        <f t="shared" si="9"/>
        <v>0</v>
      </c>
      <c r="M27" s="83">
        <v>0</v>
      </c>
      <c r="N27" s="94">
        <v>0</v>
      </c>
      <c r="O27" s="83">
        <v>0</v>
      </c>
      <c r="P27" s="83">
        <v>0</v>
      </c>
      <c r="Q27" s="83">
        <v>0</v>
      </c>
    </row>
    <row r="28" spans="1:17" s="46" customFormat="1" ht="47.25" customHeight="1" x14ac:dyDescent="0.25">
      <c r="A28" s="44" t="s">
        <v>107</v>
      </c>
      <c r="B28" s="45" t="s">
        <v>68</v>
      </c>
      <c r="C28" s="83">
        <v>0</v>
      </c>
      <c r="D28" s="83">
        <v>0</v>
      </c>
      <c r="E28" s="83">
        <f t="shared" ref="E28:L28" si="10">E35+E45</f>
        <v>0</v>
      </c>
      <c r="F28" s="83">
        <f t="shared" si="10"/>
        <v>0</v>
      </c>
      <c r="G28" s="83">
        <f t="shared" si="10"/>
        <v>0</v>
      </c>
      <c r="H28" s="83">
        <f t="shared" si="10"/>
        <v>0</v>
      </c>
      <c r="I28" s="83">
        <f t="shared" si="10"/>
        <v>0</v>
      </c>
      <c r="J28" s="83">
        <f t="shared" si="10"/>
        <v>0</v>
      </c>
      <c r="K28" s="83">
        <f t="shared" si="10"/>
        <v>0</v>
      </c>
      <c r="L28" s="83">
        <f t="shared" si="10"/>
        <v>0</v>
      </c>
      <c r="M28" s="83">
        <v>0</v>
      </c>
      <c r="N28" s="94">
        <v>0</v>
      </c>
      <c r="O28" s="83">
        <v>0</v>
      </c>
      <c r="P28" s="83">
        <v>0</v>
      </c>
      <c r="Q28" s="83">
        <v>0</v>
      </c>
    </row>
    <row r="29" spans="1:17" s="46" customFormat="1" x14ac:dyDescent="0.25">
      <c r="A29" s="44" t="s">
        <v>108</v>
      </c>
      <c r="B29" s="45" t="s">
        <v>60</v>
      </c>
      <c r="C29" s="26">
        <v>0</v>
      </c>
      <c r="D29" s="26">
        <v>0</v>
      </c>
      <c r="E29" s="83">
        <f t="shared" ref="E29:L29" si="11">E36+E46</f>
        <v>0</v>
      </c>
      <c r="F29" s="83">
        <f t="shared" si="11"/>
        <v>0</v>
      </c>
      <c r="G29" s="83">
        <f t="shared" si="11"/>
        <v>0</v>
      </c>
      <c r="H29" s="83">
        <f t="shared" si="11"/>
        <v>0</v>
      </c>
      <c r="I29" s="83">
        <f t="shared" si="11"/>
        <v>0</v>
      </c>
      <c r="J29" s="83">
        <f t="shared" si="11"/>
        <v>0</v>
      </c>
      <c r="K29" s="83">
        <f t="shared" si="11"/>
        <v>0</v>
      </c>
      <c r="L29" s="83">
        <f t="shared" si="11"/>
        <v>0</v>
      </c>
      <c r="M29" s="26">
        <v>0</v>
      </c>
      <c r="N29" s="27">
        <v>0</v>
      </c>
      <c r="O29" s="26">
        <v>0</v>
      </c>
      <c r="P29" s="26">
        <v>0</v>
      </c>
      <c r="Q29" s="26">
        <v>0</v>
      </c>
    </row>
  </sheetData>
  <mergeCells count="10">
    <mergeCell ref="A3:Q3"/>
    <mergeCell ref="A1:Q1"/>
    <mergeCell ref="A5:A6"/>
    <mergeCell ref="B5:B6"/>
    <mergeCell ref="C5:Q5"/>
    <mergeCell ref="C6:E6"/>
    <mergeCell ref="F6:H6"/>
    <mergeCell ref="I6:K6"/>
    <mergeCell ref="L6:N6"/>
    <mergeCell ref="O6:Q6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K22"/>
  <sheetViews>
    <sheetView view="pageBreakPreview" topLeftCell="A4" zoomScaleNormal="100" zoomScaleSheetLayoutView="100" workbookViewId="0">
      <selection activeCell="D6" sqref="D6"/>
    </sheetView>
  </sheetViews>
  <sheetFormatPr defaultColWidth="9.140625" defaultRowHeight="15" x14ac:dyDescent="0.25"/>
  <cols>
    <col min="1" max="1" width="9.140625" style="2"/>
    <col min="2" max="2" width="27.42578125" style="2" customWidth="1"/>
    <col min="3" max="3" width="9.140625" style="2"/>
    <col min="4" max="4" width="36.28515625" style="2" customWidth="1"/>
    <col min="5" max="5" width="39.7109375" style="2" customWidth="1"/>
    <col min="6" max="6" width="11.5703125" style="2" customWidth="1"/>
    <col min="7" max="7" width="36.85546875" style="2" customWidth="1"/>
    <col min="8" max="10" width="9.140625" style="2"/>
    <col min="11" max="11" width="13.140625" style="2" customWidth="1"/>
    <col min="12" max="16384" width="9.140625" style="2"/>
  </cols>
  <sheetData>
    <row r="2" spans="1:11" s="77" customFormat="1" ht="15.75" x14ac:dyDescent="0.25">
      <c r="A2" s="140" t="s">
        <v>212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</row>
    <row r="3" spans="1:11" x14ac:dyDescent="0.25">
      <c r="A3" s="21"/>
    </row>
    <row r="4" spans="1:11" ht="180" x14ac:dyDescent="0.25">
      <c r="A4" s="3" t="s">
        <v>0</v>
      </c>
      <c r="B4" s="3" t="s">
        <v>69</v>
      </c>
      <c r="C4" s="3" t="s">
        <v>70</v>
      </c>
      <c r="D4" s="3" t="s">
        <v>71</v>
      </c>
      <c r="E4" s="3" t="s">
        <v>72</v>
      </c>
      <c r="F4" s="3" t="s">
        <v>73</v>
      </c>
      <c r="G4" s="3" t="s">
        <v>74</v>
      </c>
      <c r="H4" s="3" t="s">
        <v>75</v>
      </c>
      <c r="I4" s="3" t="s">
        <v>76</v>
      </c>
      <c r="J4" s="3" t="s">
        <v>77</v>
      </c>
      <c r="K4" s="3" t="s">
        <v>78</v>
      </c>
    </row>
    <row r="5" spans="1:11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</row>
    <row r="6" spans="1:11" ht="93.75" customHeight="1" x14ac:dyDescent="0.25">
      <c r="A6" s="97">
        <v>1</v>
      </c>
      <c r="B6" s="97" t="s">
        <v>240</v>
      </c>
      <c r="C6" s="97"/>
      <c r="D6" s="22" t="s">
        <v>241</v>
      </c>
      <c r="E6" s="97" t="s">
        <v>242</v>
      </c>
      <c r="F6" s="109" t="s">
        <v>243</v>
      </c>
      <c r="G6" s="22" t="s">
        <v>244</v>
      </c>
      <c r="H6" s="97">
        <v>0</v>
      </c>
      <c r="I6" s="97" t="s">
        <v>245</v>
      </c>
      <c r="J6" s="97" t="s">
        <v>245</v>
      </c>
      <c r="K6" s="22" t="s">
        <v>246</v>
      </c>
    </row>
    <row r="7" spans="1:11" ht="33" customHeight="1" x14ac:dyDescent="0.25">
      <c r="A7" s="3">
        <v>2</v>
      </c>
      <c r="B7" s="20"/>
      <c r="C7" s="19"/>
      <c r="D7" s="10"/>
      <c r="E7" s="10"/>
      <c r="F7" s="31"/>
      <c r="G7" s="10"/>
      <c r="H7" s="10"/>
      <c r="I7" s="10"/>
      <c r="J7" s="10"/>
      <c r="K7" s="10"/>
    </row>
    <row r="8" spans="1:11" ht="33" customHeight="1" x14ac:dyDescent="0.25">
      <c r="A8" s="3">
        <v>3</v>
      </c>
      <c r="B8" s="20"/>
      <c r="C8" s="19"/>
      <c r="D8" s="10"/>
      <c r="E8" s="10"/>
      <c r="F8" s="31"/>
      <c r="G8" s="10"/>
      <c r="H8" s="10"/>
      <c r="I8" s="10"/>
      <c r="J8" s="10"/>
      <c r="K8" s="10"/>
    </row>
    <row r="9" spans="1:11" ht="50.25" customHeight="1" x14ac:dyDescent="0.25">
      <c r="A9" s="3">
        <v>4</v>
      </c>
      <c r="B9" s="20"/>
      <c r="C9" s="19"/>
      <c r="D9" s="10"/>
      <c r="E9" s="10"/>
      <c r="F9" s="31"/>
      <c r="G9" s="10"/>
      <c r="H9" s="10"/>
      <c r="I9" s="10"/>
      <c r="J9" s="10"/>
      <c r="K9" s="10"/>
    </row>
    <row r="10" spans="1:11" ht="30" customHeight="1" x14ac:dyDescent="0.25">
      <c r="A10" s="3">
        <v>5</v>
      </c>
      <c r="B10" s="20"/>
      <c r="C10" s="19"/>
      <c r="D10" s="10"/>
      <c r="E10" s="10"/>
      <c r="F10" s="31"/>
      <c r="G10" s="10"/>
      <c r="H10" s="10"/>
      <c r="I10" s="10"/>
      <c r="J10" s="10"/>
      <c r="K10" s="10"/>
    </row>
    <row r="11" spans="1:11" ht="30" customHeight="1" x14ac:dyDescent="0.25">
      <c r="A11" s="3">
        <v>6</v>
      </c>
      <c r="B11" s="20"/>
      <c r="C11" s="19"/>
      <c r="D11" s="10"/>
      <c r="E11" s="10"/>
      <c r="F11" s="31"/>
      <c r="G11" s="10"/>
      <c r="H11" s="10"/>
      <c r="I11" s="10"/>
      <c r="J11" s="10"/>
      <c r="K11" s="10"/>
    </row>
    <row r="12" spans="1:11" x14ac:dyDescent="0.25">
      <c r="F12" s="32"/>
    </row>
    <row r="13" spans="1:11" x14ac:dyDescent="0.25">
      <c r="F13" s="32"/>
    </row>
    <row r="14" spans="1:11" x14ac:dyDescent="0.25">
      <c r="F14" s="32"/>
    </row>
    <row r="15" spans="1:11" x14ac:dyDescent="0.25">
      <c r="F15" s="32"/>
    </row>
    <row r="16" spans="1:11" x14ac:dyDescent="0.25">
      <c r="F16" s="32"/>
    </row>
    <row r="17" spans="6:6" x14ac:dyDescent="0.25">
      <c r="F17" s="32"/>
    </row>
    <row r="18" spans="6:6" x14ac:dyDescent="0.25">
      <c r="F18" s="32"/>
    </row>
    <row r="19" spans="6:6" x14ac:dyDescent="0.25">
      <c r="F19" s="32"/>
    </row>
    <row r="20" spans="6:6" x14ac:dyDescent="0.25">
      <c r="F20" s="32"/>
    </row>
    <row r="21" spans="6:6" x14ac:dyDescent="0.25">
      <c r="F21" s="32"/>
    </row>
    <row r="22" spans="6:6" x14ac:dyDescent="0.25">
      <c r="F22" s="32"/>
    </row>
  </sheetData>
  <mergeCells count="1">
    <mergeCell ref="A2:K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62" fitToHeight="2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11"/>
  <sheetViews>
    <sheetView view="pageBreakPreview" topLeftCell="A4" zoomScaleNormal="100" zoomScaleSheetLayoutView="100" workbookViewId="0">
      <selection activeCell="D7" sqref="D7"/>
    </sheetView>
  </sheetViews>
  <sheetFormatPr defaultColWidth="9.140625" defaultRowHeight="15" x14ac:dyDescent="0.25"/>
  <cols>
    <col min="1" max="1" width="4.140625" style="2" bestFit="1" customWidth="1"/>
    <col min="2" max="4" width="21.28515625" style="2" customWidth="1"/>
    <col min="5" max="5" width="15.28515625" style="2" customWidth="1"/>
    <col min="6" max="16384" width="9.140625" style="2"/>
  </cols>
  <sheetData>
    <row r="1" spans="1:5" ht="35.25" customHeight="1" x14ac:dyDescent="0.25">
      <c r="A1" s="148" t="s">
        <v>213</v>
      </c>
      <c r="B1" s="148"/>
      <c r="C1" s="148"/>
      <c r="D1" s="148"/>
      <c r="E1" s="11"/>
    </row>
    <row r="3" spans="1:5" x14ac:dyDescent="0.25">
      <c r="A3" s="3" t="s">
        <v>0</v>
      </c>
      <c r="B3" s="3" t="s">
        <v>79</v>
      </c>
      <c r="C3" s="3" t="s">
        <v>80</v>
      </c>
      <c r="D3" s="10"/>
    </row>
    <row r="4" spans="1:5" ht="75" x14ac:dyDescent="0.25">
      <c r="A4" s="135">
        <v>1</v>
      </c>
      <c r="B4" s="10" t="s">
        <v>81</v>
      </c>
      <c r="C4" s="147" t="s">
        <v>195</v>
      </c>
      <c r="D4" s="147" t="s">
        <v>250</v>
      </c>
    </row>
    <row r="5" spans="1:5" ht="45" x14ac:dyDescent="0.25">
      <c r="A5" s="135"/>
      <c r="B5" s="5" t="s">
        <v>82</v>
      </c>
      <c r="C5" s="147"/>
      <c r="D5" s="147"/>
    </row>
    <row r="6" spans="1:5" ht="45" x14ac:dyDescent="0.25">
      <c r="A6" s="135"/>
      <c r="B6" s="5" t="s">
        <v>83</v>
      </c>
      <c r="C6" s="147"/>
      <c r="D6" s="147"/>
    </row>
    <row r="7" spans="1:5" ht="75" x14ac:dyDescent="0.25">
      <c r="A7" s="3">
        <v>2</v>
      </c>
      <c r="B7" s="10" t="s">
        <v>84</v>
      </c>
      <c r="C7" s="3" t="s">
        <v>85</v>
      </c>
      <c r="D7" s="95">
        <v>0</v>
      </c>
    </row>
    <row r="8" spans="1:5" ht="90" x14ac:dyDescent="0.25">
      <c r="A8" s="30" t="s">
        <v>168</v>
      </c>
      <c r="B8" s="10" t="s">
        <v>86</v>
      </c>
      <c r="C8" s="3" t="s">
        <v>85</v>
      </c>
      <c r="D8" s="95">
        <v>0</v>
      </c>
    </row>
    <row r="9" spans="1:5" ht="120" x14ac:dyDescent="0.25">
      <c r="A9" s="30" t="s">
        <v>169</v>
      </c>
      <c r="B9" s="10" t="s">
        <v>87</v>
      </c>
      <c r="C9" s="3" t="s">
        <v>85</v>
      </c>
      <c r="D9" s="95">
        <v>0</v>
      </c>
    </row>
    <row r="10" spans="1:5" ht="105" x14ac:dyDescent="0.25">
      <c r="A10" s="3">
        <v>3</v>
      </c>
      <c r="B10" s="10" t="s">
        <v>88</v>
      </c>
      <c r="C10" s="3" t="s">
        <v>202</v>
      </c>
      <c r="D10" s="95">
        <v>0</v>
      </c>
    </row>
    <row r="11" spans="1:5" ht="105" x14ac:dyDescent="0.25">
      <c r="A11" s="3">
        <v>4</v>
      </c>
      <c r="B11" s="10" t="s">
        <v>89</v>
      </c>
      <c r="C11" s="3" t="s">
        <v>202</v>
      </c>
      <c r="D11" s="95">
        <v>0</v>
      </c>
    </row>
  </sheetData>
  <mergeCells count="4">
    <mergeCell ref="A4:A6"/>
    <mergeCell ref="C4:C6"/>
    <mergeCell ref="D4:D6"/>
    <mergeCell ref="A1:D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fitToHeight="3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2"/>
  <sheetViews>
    <sheetView view="pageBreakPreview" zoomScaleNormal="100" zoomScaleSheetLayoutView="100" workbookViewId="0">
      <selection activeCell="A2" sqref="A2"/>
    </sheetView>
  </sheetViews>
  <sheetFormatPr defaultColWidth="9.140625" defaultRowHeight="15" x14ac:dyDescent="0.25"/>
  <cols>
    <col min="1" max="1" width="169.42578125" style="2" customWidth="1"/>
    <col min="2" max="16384" width="9.140625" style="2"/>
  </cols>
  <sheetData>
    <row r="1" spans="1:1" ht="33" customHeight="1" x14ac:dyDescent="0.25">
      <c r="A1" s="78" t="s">
        <v>214</v>
      </c>
    </row>
    <row r="2" spans="1:1" x14ac:dyDescent="0.25">
      <c r="A2" s="28" t="s">
        <v>251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2"/>
  <sheetViews>
    <sheetView view="pageBreakPreview" zoomScaleNormal="100" zoomScaleSheetLayoutView="100" workbookViewId="0">
      <selection activeCell="A20" sqref="A20"/>
    </sheetView>
  </sheetViews>
  <sheetFormatPr defaultColWidth="9.140625" defaultRowHeight="15" x14ac:dyDescent="0.25"/>
  <cols>
    <col min="1" max="1" width="184.5703125" style="2" customWidth="1"/>
    <col min="2" max="2" width="9.140625" style="2"/>
    <col min="3" max="3" width="20.5703125" style="2" customWidth="1"/>
    <col min="4" max="16384" width="9.140625" style="2"/>
  </cols>
  <sheetData>
    <row r="1" spans="1:3" ht="15.75" x14ac:dyDescent="0.25">
      <c r="A1" s="77" t="s">
        <v>215</v>
      </c>
    </row>
    <row r="2" spans="1:3" x14ac:dyDescent="0.25">
      <c r="A2" s="28" t="s">
        <v>252</v>
      </c>
      <c r="B2" s="28"/>
      <c r="C2" s="28"/>
    </row>
  </sheetData>
  <phoneticPr fontId="1" type="noConversion"/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2"/>
  <sheetViews>
    <sheetView view="pageBreakPreview" zoomScaleNormal="100" zoomScaleSheetLayoutView="100" workbookViewId="0">
      <selection activeCell="C5" sqref="C5"/>
    </sheetView>
  </sheetViews>
  <sheetFormatPr defaultColWidth="9.140625" defaultRowHeight="15" x14ac:dyDescent="0.25"/>
  <cols>
    <col min="1" max="16384" width="9.140625" style="2"/>
  </cols>
  <sheetData>
    <row r="1" spans="1:21" ht="195.75" customHeight="1" x14ac:dyDescent="0.25">
      <c r="A1" s="149" t="s">
        <v>216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</row>
    <row r="2" spans="1:21" x14ac:dyDescent="0.25">
      <c r="A2" s="28" t="s">
        <v>253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</row>
  </sheetData>
  <mergeCells count="1">
    <mergeCell ref="A1:U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5"/>
  <sheetViews>
    <sheetView view="pageBreakPreview" zoomScaleNormal="100" zoomScaleSheetLayoutView="100" workbookViewId="0">
      <selection activeCell="A18" sqref="A18"/>
    </sheetView>
  </sheetViews>
  <sheetFormatPr defaultColWidth="9.140625" defaultRowHeight="15" x14ac:dyDescent="0.25"/>
  <cols>
    <col min="1" max="1" width="183" style="2" customWidth="1"/>
    <col min="2" max="16384" width="9.140625" style="2"/>
  </cols>
  <sheetData>
    <row r="1" spans="1:1" ht="31.5" customHeight="1" x14ac:dyDescent="0.25">
      <c r="A1" s="80" t="s">
        <v>217</v>
      </c>
    </row>
    <row r="3" spans="1:1" x14ac:dyDescent="0.25">
      <c r="A3" s="2" t="s">
        <v>256</v>
      </c>
    </row>
    <row r="4" spans="1:1" x14ac:dyDescent="0.25">
      <c r="A4" s="2" t="s">
        <v>257</v>
      </c>
    </row>
    <row r="5" spans="1:1" x14ac:dyDescent="0.25">
      <c r="A5" s="2" t="s">
        <v>255</v>
      </c>
    </row>
  </sheetData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2"/>
  <sheetViews>
    <sheetView view="pageBreakPreview" zoomScaleNormal="100" zoomScaleSheetLayoutView="100" workbookViewId="0">
      <selection activeCell="A2" sqref="A2"/>
    </sheetView>
  </sheetViews>
  <sheetFormatPr defaultColWidth="9.140625" defaultRowHeight="15" x14ac:dyDescent="0.25"/>
  <cols>
    <col min="1" max="1" width="195.85546875" style="2" customWidth="1"/>
    <col min="2" max="16384" width="9.140625" style="2"/>
  </cols>
  <sheetData>
    <row r="1" spans="1:1" ht="15.75" x14ac:dyDescent="0.25">
      <c r="A1" s="77" t="s">
        <v>110</v>
      </c>
    </row>
    <row r="2" spans="1:1" x14ac:dyDescent="0.25">
      <c r="A2" s="2" t="s">
        <v>254</v>
      </c>
    </row>
  </sheetData>
  <phoneticPr fontId="1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5"/>
  <sheetViews>
    <sheetView zoomScaleNormal="100" zoomScaleSheetLayoutView="100" workbookViewId="0">
      <selection activeCell="I15" sqref="I15"/>
    </sheetView>
  </sheetViews>
  <sheetFormatPr defaultColWidth="9.140625" defaultRowHeight="15" x14ac:dyDescent="0.25"/>
  <cols>
    <col min="1" max="1" width="6.85546875" style="2" customWidth="1"/>
    <col min="2" max="5" width="20.7109375" style="2" customWidth="1"/>
    <col min="6" max="16384" width="9.140625" style="2"/>
  </cols>
  <sheetData>
    <row r="1" spans="1:5" ht="36.75" customHeight="1" x14ac:dyDescent="0.25">
      <c r="A1" s="133" t="s">
        <v>219</v>
      </c>
      <c r="B1" s="134"/>
      <c r="C1" s="134"/>
      <c r="D1" s="134"/>
      <c r="E1" s="134"/>
    </row>
    <row r="3" spans="1:5" s="40" customFormat="1" ht="45.75" customHeight="1" x14ac:dyDescent="0.25">
      <c r="A3" s="1"/>
      <c r="B3" s="1"/>
      <c r="C3" s="1" t="s">
        <v>200</v>
      </c>
      <c r="D3" s="1" t="s">
        <v>160</v>
      </c>
      <c r="E3" s="1" t="s">
        <v>161</v>
      </c>
    </row>
    <row r="4" spans="1:5" x14ac:dyDescent="0.25">
      <c r="A4" s="81">
        <v>1</v>
      </c>
      <c r="B4" s="86" t="s">
        <v>222</v>
      </c>
      <c r="C4" s="81">
        <f>SUM(D4:E4)</f>
        <v>234</v>
      </c>
      <c r="D4" s="81">
        <v>234</v>
      </c>
      <c r="E4" s="81">
        <v>0</v>
      </c>
    </row>
    <row r="5" spans="1:5" ht="30" x14ac:dyDescent="0.25">
      <c r="A5" s="81">
        <v>1</v>
      </c>
      <c r="B5" s="86" t="s">
        <v>223</v>
      </c>
      <c r="C5" s="81">
        <v>0</v>
      </c>
      <c r="D5" s="81">
        <v>0</v>
      </c>
      <c r="E5" s="81">
        <v>0</v>
      </c>
    </row>
  </sheetData>
  <mergeCells count="1">
    <mergeCell ref="A1:E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7" fitToHeight="15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E17"/>
  <sheetViews>
    <sheetView zoomScale="85" zoomScaleNormal="85" zoomScaleSheetLayoutView="85" workbookViewId="0">
      <selection activeCell="M10" sqref="M10"/>
    </sheetView>
  </sheetViews>
  <sheetFormatPr defaultColWidth="9.140625" defaultRowHeight="15" x14ac:dyDescent="0.25"/>
  <cols>
    <col min="1" max="2" width="9.140625" style="2"/>
    <col min="3" max="3" width="11" style="2" customWidth="1"/>
    <col min="4" max="29" width="9.140625" style="2"/>
    <col min="30" max="30" width="31.85546875" style="2" customWidth="1"/>
    <col min="31" max="16384" width="9.140625" style="2"/>
  </cols>
  <sheetData>
    <row r="1" spans="1:31" ht="15.75" x14ac:dyDescent="0.25">
      <c r="A1" s="77" t="s">
        <v>139</v>
      </c>
    </row>
    <row r="3" spans="1:31" ht="45" customHeight="1" x14ac:dyDescent="0.25">
      <c r="A3" s="135" t="s">
        <v>0</v>
      </c>
      <c r="B3" s="135" t="s">
        <v>111</v>
      </c>
      <c r="C3" s="135" t="s">
        <v>112</v>
      </c>
      <c r="D3" s="135" t="s">
        <v>113</v>
      </c>
      <c r="E3" s="135" t="s">
        <v>114</v>
      </c>
      <c r="F3" s="135"/>
      <c r="G3" s="135"/>
      <c r="H3" s="135"/>
      <c r="I3" s="135"/>
      <c r="J3" s="135" t="s">
        <v>115</v>
      </c>
      <c r="K3" s="135"/>
      <c r="L3" s="135"/>
      <c r="M3" s="135"/>
      <c r="N3" s="135"/>
      <c r="O3" s="135"/>
      <c r="P3" s="135" t="s">
        <v>116</v>
      </c>
      <c r="Q3" s="135"/>
      <c r="R3" s="135"/>
      <c r="S3" s="135"/>
      <c r="T3" s="135"/>
      <c r="U3" s="135"/>
      <c r="V3" s="135"/>
      <c r="W3" s="135" t="s">
        <v>117</v>
      </c>
      <c r="X3" s="135"/>
      <c r="Y3" s="135"/>
      <c r="Z3" s="135"/>
      <c r="AA3" s="135" t="s">
        <v>118</v>
      </c>
      <c r="AB3" s="135"/>
      <c r="AC3" s="135"/>
      <c r="AD3" s="135" t="s">
        <v>119</v>
      </c>
      <c r="AE3" s="135"/>
    </row>
    <row r="4" spans="1:31" ht="150" x14ac:dyDescent="0.25">
      <c r="A4" s="135"/>
      <c r="B4" s="135"/>
      <c r="C4" s="135"/>
      <c r="D4" s="135"/>
      <c r="E4" s="3" t="s">
        <v>120</v>
      </c>
      <c r="F4" s="3" t="s">
        <v>121</v>
      </c>
      <c r="G4" s="3" t="s">
        <v>122</v>
      </c>
      <c r="H4" s="3" t="s">
        <v>123</v>
      </c>
      <c r="I4" s="3" t="s">
        <v>55</v>
      </c>
      <c r="J4" s="3" t="s">
        <v>124</v>
      </c>
      <c r="K4" s="3" t="s">
        <v>125</v>
      </c>
      <c r="L4" s="3" t="s">
        <v>126</v>
      </c>
      <c r="M4" s="3" t="s">
        <v>127</v>
      </c>
      <c r="N4" s="3" t="s">
        <v>128</v>
      </c>
      <c r="O4" s="3" t="s">
        <v>55</v>
      </c>
      <c r="P4" s="3" t="s">
        <v>129</v>
      </c>
      <c r="Q4" s="3" t="s">
        <v>130</v>
      </c>
      <c r="R4" s="3" t="s">
        <v>125</v>
      </c>
      <c r="S4" s="3" t="s">
        <v>126</v>
      </c>
      <c r="T4" s="3" t="s">
        <v>127</v>
      </c>
      <c r="U4" s="3" t="s">
        <v>128</v>
      </c>
      <c r="V4" s="3" t="s">
        <v>55</v>
      </c>
      <c r="W4" s="3" t="s">
        <v>131</v>
      </c>
      <c r="X4" s="3" t="s">
        <v>132</v>
      </c>
      <c r="Y4" s="3" t="s">
        <v>133</v>
      </c>
      <c r="Z4" s="3" t="s">
        <v>55</v>
      </c>
      <c r="AA4" s="3" t="s">
        <v>134</v>
      </c>
      <c r="AB4" s="3" t="s">
        <v>135</v>
      </c>
      <c r="AC4" s="3" t="s">
        <v>136</v>
      </c>
      <c r="AD4" s="3" t="s">
        <v>137</v>
      </c>
      <c r="AE4" s="3" t="s">
        <v>138</v>
      </c>
    </row>
    <row r="5" spans="1:31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  <c r="M5" s="3">
        <v>13</v>
      </c>
      <c r="N5" s="3">
        <v>14</v>
      </c>
      <c r="O5" s="3">
        <v>15</v>
      </c>
      <c r="P5" s="3">
        <v>16</v>
      </c>
      <c r="Q5" s="3">
        <v>17</v>
      </c>
      <c r="R5" s="3">
        <v>18</v>
      </c>
      <c r="S5" s="3">
        <v>19</v>
      </c>
      <c r="T5" s="3">
        <v>20</v>
      </c>
      <c r="U5" s="3">
        <v>21</v>
      </c>
      <c r="V5" s="3">
        <v>22</v>
      </c>
      <c r="W5" s="3">
        <v>23</v>
      </c>
      <c r="X5" s="3">
        <v>24</v>
      </c>
      <c r="Y5" s="3">
        <v>25</v>
      </c>
      <c r="Z5" s="3">
        <v>26</v>
      </c>
      <c r="AA5" s="3">
        <v>27</v>
      </c>
      <c r="AB5" s="3">
        <v>28</v>
      </c>
      <c r="AC5" s="3">
        <v>29</v>
      </c>
      <c r="AD5" s="3">
        <v>30</v>
      </c>
      <c r="AE5" s="3">
        <v>31</v>
      </c>
    </row>
    <row r="6" spans="1:31" ht="30" x14ac:dyDescent="0.25">
      <c r="A6" s="10">
        <v>1</v>
      </c>
      <c r="B6" s="10" t="s">
        <v>248</v>
      </c>
      <c r="C6" s="51">
        <v>40949</v>
      </c>
      <c r="D6" s="10"/>
      <c r="E6" s="10">
        <v>0</v>
      </c>
      <c r="F6" s="10">
        <v>0</v>
      </c>
      <c r="G6" s="10">
        <v>0</v>
      </c>
      <c r="H6" s="10">
        <v>1</v>
      </c>
      <c r="I6" s="10">
        <v>0</v>
      </c>
      <c r="J6" s="10">
        <v>0</v>
      </c>
      <c r="K6" s="10">
        <v>1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1</v>
      </c>
      <c r="X6" s="10">
        <v>0</v>
      </c>
      <c r="Y6" s="10">
        <v>0</v>
      </c>
      <c r="Z6" s="10">
        <v>0</v>
      </c>
      <c r="AA6" s="10">
        <v>1</v>
      </c>
      <c r="AB6" s="10">
        <v>0</v>
      </c>
      <c r="AC6" s="10">
        <v>0</v>
      </c>
      <c r="AD6" s="22" t="s">
        <v>247</v>
      </c>
      <c r="AE6" s="10"/>
    </row>
    <row r="7" spans="1:31" s="23" customFormat="1" ht="28.5" customHeight="1" x14ac:dyDescent="0.25">
      <c r="A7" s="22">
        <f>+A6+1</f>
        <v>2</v>
      </c>
      <c r="B7" s="22"/>
      <c r="C7" s="5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</row>
    <row r="8" spans="1:31" s="23" customFormat="1" ht="28.5" customHeight="1" x14ac:dyDescent="0.25">
      <c r="A8" s="22">
        <f t="shared" ref="A8:A16" si="0">+A7+1</f>
        <v>3</v>
      </c>
      <c r="B8" s="53"/>
      <c r="C8" s="54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5"/>
      <c r="AE8" s="53"/>
    </row>
    <row r="9" spans="1:31" s="23" customFormat="1" ht="28.5" customHeight="1" x14ac:dyDescent="0.25">
      <c r="A9" s="22">
        <f t="shared" si="0"/>
        <v>4</v>
      </c>
      <c r="B9" s="53"/>
      <c r="C9" s="54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5"/>
      <c r="AE9" s="53"/>
    </row>
    <row r="10" spans="1:31" s="23" customFormat="1" ht="28.5" customHeight="1" x14ac:dyDescent="0.25">
      <c r="A10" s="22">
        <f t="shared" si="0"/>
        <v>5</v>
      </c>
      <c r="B10" s="53"/>
      <c r="C10" s="54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5"/>
      <c r="AE10" s="53"/>
    </row>
    <row r="11" spans="1:31" s="23" customFormat="1" ht="28.5" customHeight="1" x14ac:dyDescent="0.25">
      <c r="A11" s="22">
        <f t="shared" si="0"/>
        <v>6</v>
      </c>
      <c r="B11" s="53"/>
      <c r="C11" s="54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5"/>
      <c r="AE11" s="53"/>
    </row>
    <row r="12" spans="1:31" s="23" customFormat="1" ht="28.5" customHeight="1" x14ac:dyDescent="0.25">
      <c r="A12" s="22">
        <f t="shared" si="0"/>
        <v>7</v>
      </c>
      <c r="B12" s="53"/>
      <c r="C12" s="54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5"/>
      <c r="AE12" s="53"/>
    </row>
    <row r="13" spans="1:31" s="23" customFormat="1" ht="28.5" customHeight="1" x14ac:dyDescent="0.25">
      <c r="A13" s="22">
        <f t="shared" si="0"/>
        <v>8</v>
      </c>
      <c r="B13" s="53"/>
      <c r="C13" s="54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5"/>
      <c r="AE13" s="53"/>
    </row>
    <row r="14" spans="1:31" s="23" customFormat="1" ht="28.5" customHeight="1" x14ac:dyDescent="0.25">
      <c r="A14" s="22">
        <f t="shared" si="0"/>
        <v>9</v>
      </c>
      <c r="B14" s="53"/>
      <c r="C14" s="54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5"/>
      <c r="AE14" s="53"/>
    </row>
    <row r="15" spans="1:31" s="23" customFormat="1" ht="28.5" customHeight="1" x14ac:dyDescent="0.25">
      <c r="A15" s="22">
        <f t="shared" si="0"/>
        <v>10</v>
      </c>
      <c r="B15" s="53"/>
      <c r="C15" s="54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5"/>
      <c r="AE15" s="53"/>
    </row>
    <row r="16" spans="1:31" s="23" customFormat="1" ht="28.5" customHeight="1" x14ac:dyDescent="0.25">
      <c r="A16" s="22">
        <f t="shared" si="0"/>
        <v>11</v>
      </c>
      <c r="B16" s="53"/>
      <c r="C16" s="54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5"/>
      <c r="AE16" s="53"/>
    </row>
    <row r="17" spans="30:30" x14ac:dyDescent="0.25">
      <c r="AD17" s="7"/>
    </row>
  </sheetData>
  <mergeCells count="10">
    <mergeCell ref="A3:A4"/>
    <mergeCell ref="B3:B4"/>
    <mergeCell ref="C3:C4"/>
    <mergeCell ref="D3:D4"/>
    <mergeCell ref="AD3:AE3"/>
    <mergeCell ref="E3:I3"/>
    <mergeCell ref="J3:O3"/>
    <mergeCell ref="P3:V3"/>
    <mergeCell ref="W3:Z3"/>
    <mergeCell ref="AA3:AC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4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E13"/>
  <sheetViews>
    <sheetView zoomScaleNormal="100" zoomScaleSheetLayoutView="115" workbookViewId="0">
      <selection activeCell="H12" sqref="H12"/>
    </sheetView>
  </sheetViews>
  <sheetFormatPr defaultColWidth="9.140625" defaultRowHeight="15" x14ac:dyDescent="0.25"/>
  <cols>
    <col min="1" max="1" width="6.7109375" style="2" customWidth="1"/>
    <col min="2" max="2" width="37.42578125" style="2" customWidth="1"/>
    <col min="3" max="4" width="12.7109375" style="2" customWidth="1"/>
    <col min="5" max="5" width="17.28515625" style="2" customWidth="1"/>
    <col min="6" max="16384" width="9.140625" style="2"/>
  </cols>
  <sheetData>
    <row r="2" spans="1:5" ht="15" customHeight="1" x14ac:dyDescent="0.25">
      <c r="A2" s="136" t="s">
        <v>183</v>
      </c>
      <c r="B2" s="136"/>
      <c r="C2" s="136"/>
      <c r="D2" s="136"/>
      <c r="E2" s="136"/>
    </row>
    <row r="3" spans="1:5" x14ac:dyDescent="0.25">
      <c r="A3" s="7"/>
    </row>
    <row r="4" spans="1:5" x14ac:dyDescent="0.25">
      <c r="A4" s="135" t="s">
        <v>0</v>
      </c>
      <c r="B4" s="135" t="s">
        <v>180</v>
      </c>
      <c r="C4" s="135" t="s">
        <v>2</v>
      </c>
      <c r="D4" s="135"/>
      <c r="E4" s="135"/>
    </row>
    <row r="5" spans="1:5" ht="45" x14ac:dyDescent="0.25">
      <c r="A5" s="135"/>
      <c r="B5" s="135"/>
      <c r="C5" s="76">
        <v>2015</v>
      </c>
      <c r="D5" s="76">
        <v>2016</v>
      </c>
      <c r="E5" s="3" t="s">
        <v>189</v>
      </c>
    </row>
    <row r="6" spans="1:5" x14ac:dyDescent="0.25">
      <c r="A6" s="3">
        <v>1</v>
      </c>
      <c r="B6" s="3">
        <v>2</v>
      </c>
      <c r="C6" s="3">
        <v>3</v>
      </c>
      <c r="D6" s="3">
        <v>4</v>
      </c>
      <c r="E6" s="3">
        <v>5</v>
      </c>
    </row>
    <row r="7" spans="1:5" ht="20.100000000000001" customHeight="1" x14ac:dyDescent="0.25">
      <c r="A7" s="8">
        <v>1</v>
      </c>
      <c r="B7" s="5" t="s">
        <v>181</v>
      </c>
      <c r="C7" s="8">
        <v>0</v>
      </c>
      <c r="D7" s="8">
        <v>0</v>
      </c>
      <c r="E7" s="9">
        <v>0</v>
      </c>
    </row>
    <row r="8" spans="1:5" ht="20.100000000000001" customHeight="1" x14ac:dyDescent="0.25">
      <c r="A8" s="8">
        <v>2</v>
      </c>
      <c r="B8" s="10" t="s">
        <v>182</v>
      </c>
      <c r="C8" s="8">
        <v>1</v>
      </c>
      <c r="D8" s="8">
        <v>3</v>
      </c>
      <c r="E8" s="9">
        <f>(D8*100/C8)-100</f>
        <v>200</v>
      </c>
    </row>
    <row r="9" spans="1:5" ht="20.100000000000001" customHeight="1" x14ac:dyDescent="0.25">
      <c r="A9" s="8">
        <v>3</v>
      </c>
      <c r="B9" s="10" t="s">
        <v>184</v>
      </c>
      <c r="C9" s="8">
        <v>14.76</v>
      </c>
      <c r="D9" s="8">
        <v>14.76</v>
      </c>
      <c r="E9" s="9">
        <f t="shared" ref="E9:E13" si="0">(D9*100/C9)-100</f>
        <v>0</v>
      </c>
    </row>
    <row r="10" spans="1:5" ht="20.100000000000001" customHeight="1" x14ac:dyDescent="0.25">
      <c r="A10" s="8">
        <v>4</v>
      </c>
      <c r="B10" s="10" t="s">
        <v>185</v>
      </c>
      <c r="C10" s="8">
        <v>0</v>
      </c>
      <c r="D10" s="8">
        <v>13</v>
      </c>
      <c r="E10" s="9">
        <v>100</v>
      </c>
    </row>
    <row r="11" spans="1:5" ht="20.100000000000001" customHeight="1" x14ac:dyDescent="0.25">
      <c r="A11" s="8">
        <v>5</v>
      </c>
      <c r="B11" s="10" t="s">
        <v>186</v>
      </c>
      <c r="C11" s="87">
        <v>0</v>
      </c>
      <c r="D11" s="8">
        <v>0</v>
      </c>
      <c r="E11" s="9">
        <v>0</v>
      </c>
    </row>
    <row r="12" spans="1:5" ht="20.100000000000001" customHeight="1" x14ac:dyDescent="0.25">
      <c r="A12" s="8">
        <v>6</v>
      </c>
      <c r="B12" s="10" t="s">
        <v>187</v>
      </c>
      <c r="C12" s="87">
        <v>3.3</v>
      </c>
      <c r="D12" s="8">
        <v>3.3</v>
      </c>
      <c r="E12" s="9">
        <f t="shared" si="0"/>
        <v>0</v>
      </c>
    </row>
    <row r="13" spans="1:5" ht="20.100000000000001" customHeight="1" x14ac:dyDescent="0.25">
      <c r="A13" s="8">
        <v>7</v>
      </c>
      <c r="B13" s="5" t="s">
        <v>188</v>
      </c>
      <c r="C13" s="87">
        <v>1.1000000000000001</v>
      </c>
      <c r="D13" s="8">
        <v>1.1000000000000001</v>
      </c>
      <c r="E13" s="9">
        <f t="shared" si="0"/>
        <v>0</v>
      </c>
    </row>
  </sheetData>
  <mergeCells count="4">
    <mergeCell ref="A4:A5"/>
    <mergeCell ref="B4:B5"/>
    <mergeCell ref="C4:E4"/>
    <mergeCell ref="A2:E2"/>
  </mergeCells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C19"/>
  <sheetViews>
    <sheetView zoomScaleNormal="100" zoomScaleSheetLayoutView="115" workbookViewId="0">
      <selection activeCell="A2" sqref="A2:C2"/>
    </sheetView>
  </sheetViews>
  <sheetFormatPr defaultColWidth="9.140625" defaultRowHeight="15" x14ac:dyDescent="0.25"/>
  <cols>
    <col min="1" max="1" width="33.28515625" style="2" customWidth="1"/>
    <col min="2" max="2" width="25.85546875" style="2" customWidth="1"/>
    <col min="3" max="3" width="25.42578125" style="2" customWidth="1"/>
    <col min="4" max="16384" width="9.140625" style="2"/>
  </cols>
  <sheetData>
    <row r="2" spans="1:3" ht="37.5" customHeight="1" x14ac:dyDescent="0.25">
      <c r="A2" s="133" t="s">
        <v>190</v>
      </c>
      <c r="B2" s="134"/>
      <c r="C2" s="134"/>
    </row>
    <row r="4" spans="1:3" x14ac:dyDescent="0.25">
      <c r="B4" s="75"/>
      <c r="C4" s="75"/>
    </row>
    <row r="5" spans="1:3" x14ac:dyDescent="0.25">
      <c r="A5" s="137"/>
      <c r="B5" s="98" t="s">
        <v>249</v>
      </c>
      <c r="C5" s="98">
        <v>2015</v>
      </c>
    </row>
    <row r="6" spans="1:3" ht="15" customHeight="1" x14ac:dyDescent="0.25">
      <c r="A6" s="137"/>
      <c r="B6" s="99" t="s">
        <v>109</v>
      </c>
      <c r="C6" s="99" t="s">
        <v>109</v>
      </c>
    </row>
    <row r="7" spans="1:3" x14ac:dyDescent="0.25">
      <c r="A7" s="98" t="s">
        <v>222</v>
      </c>
      <c r="B7" s="81"/>
      <c r="C7" s="81"/>
    </row>
    <row r="8" spans="1:3" ht="30" x14ac:dyDescent="0.25">
      <c r="A8" s="100" t="s">
        <v>262</v>
      </c>
      <c r="B8" s="81">
        <v>69</v>
      </c>
      <c r="C8" s="81">
        <v>66</v>
      </c>
    </row>
    <row r="9" spans="1:3" x14ac:dyDescent="0.25">
      <c r="A9" s="150" t="s">
        <v>263</v>
      </c>
      <c r="B9" s="81">
        <v>69</v>
      </c>
      <c r="C9" s="81">
        <v>66</v>
      </c>
    </row>
    <row r="10" spans="1:3" x14ac:dyDescent="0.25">
      <c r="A10" s="150" t="s">
        <v>264</v>
      </c>
      <c r="B10" s="81">
        <v>69</v>
      </c>
      <c r="C10" s="81">
        <v>66</v>
      </c>
    </row>
    <row r="11" spans="1:3" x14ac:dyDescent="0.25">
      <c r="A11" s="150" t="s">
        <v>265</v>
      </c>
      <c r="B11" s="81">
        <v>69</v>
      </c>
      <c r="C11" s="81">
        <v>66</v>
      </c>
    </row>
    <row r="12" spans="1:3" x14ac:dyDescent="0.25">
      <c r="A12" s="150" t="s">
        <v>266</v>
      </c>
      <c r="B12" s="81">
        <v>69</v>
      </c>
      <c r="C12" s="81">
        <v>66</v>
      </c>
    </row>
    <row r="13" spans="1:3" ht="30" x14ac:dyDescent="0.25">
      <c r="A13" s="100" t="s">
        <v>267</v>
      </c>
      <c r="B13" s="81">
        <v>69</v>
      </c>
      <c r="C13" s="81">
        <v>66</v>
      </c>
    </row>
    <row r="14" spans="1:3" x14ac:dyDescent="0.25">
      <c r="A14" s="150" t="s">
        <v>268</v>
      </c>
      <c r="B14" s="81">
        <v>69</v>
      </c>
      <c r="C14" s="81">
        <v>66</v>
      </c>
    </row>
    <row r="15" spans="1:3" x14ac:dyDescent="0.25">
      <c r="A15" s="150" t="s">
        <v>269</v>
      </c>
      <c r="B15" s="81">
        <v>69</v>
      </c>
      <c r="C15" s="81">
        <v>66</v>
      </c>
    </row>
    <row r="16" spans="1:3" x14ac:dyDescent="0.25">
      <c r="A16" s="100" t="s">
        <v>270</v>
      </c>
      <c r="B16" s="81">
        <v>74</v>
      </c>
      <c r="C16" s="81">
        <v>73</v>
      </c>
    </row>
    <row r="17" spans="1:3" x14ac:dyDescent="0.25">
      <c r="A17" s="150" t="s">
        <v>271</v>
      </c>
      <c r="B17" s="81">
        <v>74</v>
      </c>
      <c r="C17" s="81">
        <v>73</v>
      </c>
    </row>
    <row r="18" spans="1:3" x14ac:dyDescent="0.25">
      <c r="A18" s="150" t="s">
        <v>272</v>
      </c>
      <c r="B18" s="81">
        <v>74</v>
      </c>
      <c r="C18" s="81">
        <v>73</v>
      </c>
    </row>
    <row r="19" spans="1:3" x14ac:dyDescent="0.25">
      <c r="A19" s="150" t="s">
        <v>273</v>
      </c>
      <c r="B19" s="81">
        <v>74</v>
      </c>
      <c r="C19" s="81">
        <v>73</v>
      </c>
    </row>
  </sheetData>
  <mergeCells count="2">
    <mergeCell ref="A2:C2"/>
    <mergeCell ref="A5:A6"/>
  </mergeCells>
  <phoneticPr fontId="1" type="noConversion"/>
  <pageMargins left="0.70866141732283472" right="0.70866141732283472" top="0.74803149606299213" bottom="0.74803149606299213" header="0.31496062992125984" footer="0.31496062992125984"/>
  <pageSetup paperSize="9" fitToHeight="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28"/>
  <sheetViews>
    <sheetView topLeftCell="A10" zoomScaleNormal="100" zoomScaleSheetLayoutView="100" workbookViewId="0">
      <selection activeCell="E15" sqref="E15"/>
    </sheetView>
  </sheetViews>
  <sheetFormatPr defaultColWidth="9.140625" defaultRowHeight="15" x14ac:dyDescent="0.25"/>
  <cols>
    <col min="1" max="1" width="9.140625" style="2"/>
    <col min="2" max="2" width="36.140625" style="2" customWidth="1"/>
    <col min="3" max="5" width="15.7109375" style="2" customWidth="1"/>
    <col min="6" max="16384" width="9.140625" style="2"/>
  </cols>
  <sheetData>
    <row r="1" spans="1:8" ht="15.75" customHeight="1" x14ac:dyDescent="0.25">
      <c r="A1" s="138"/>
      <c r="B1" s="138"/>
      <c r="C1" s="138"/>
      <c r="D1" s="138"/>
      <c r="E1" s="138"/>
    </row>
    <row r="2" spans="1:8" ht="103.5" customHeight="1" x14ac:dyDescent="0.25">
      <c r="A2" s="139" t="s">
        <v>206</v>
      </c>
      <c r="B2" s="139"/>
      <c r="C2" s="139"/>
      <c r="D2" s="139"/>
      <c r="E2" s="139"/>
    </row>
    <row r="4" spans="1:8" x14ac:dyDescent="0.25">
      <c r="A4" s="135" t="s">
        <v>0</v>
      </c>
      <c r="B4" s="135" t="s">
        <v>1</v>
      </c>
      <c r="C4" s="135" t="s">
        <v>2</v>
      </c>
      <c r="D4" s="135"/>
      <c r="E4" s="135"/>
      <c r="H4" s="11"/>
    </row>
    <row r="5" spans="1:8" ht="51.75" customHeight="1" x14ac:dyDescent="0.25">
      <c r="A5" s="135"/>
      <c r="B5" s="135"/>
      <c r="C5" s="76">
        <v>2015</v>
      </c>
      <c r="D5" s="76">
        <v>2016</v>
      </c>
      <c r="E5" s="3" t="s">
        <v>90</v>
      </c>
    </row>
    <row r="6" spans="1:8" ht="19.5" customHeight="1" x14ac:dyDescent="0.25">
      <c r="A6" s="3">
        <v>1</v>
      </c>
      <c r="B6" s="3">
        <v>2</v>
      </c>
      <c r="C6" s="74">
        <v>3</v>
      </c>
      <c r="D6" s="3">
        <v>4</v>
      </c>
      <c r="E6" s="3">
        <v>5</v>
      </c>
    </row>
    <row r="7" spans="1:8" ht="64.5" customHeight="1" x14ac:dyDescent="0.25">
      <c r="A7" s="12">
        <v>1</v>
      </c>
      <c r="B7" s="13" t="s">
        <v>199</v>
      </c>
      <c r="C7" s="14"/>
      <c r="D7" s="14"/>
      <c r="E7" s="15"/>
    </row>
    <row r="8" spans="1:8" x14ac:dyDescent="0.25">
      <c r="A8" s="4" t="s">
        <v>140</v>
      </c>
      <c r="B8" s="16" t="s">
        <v>3</v>
      </c>
      <c r="C8" s="17">
        <v>2.8500000000000001E-2</v>
      </c>
      <c r="D8" s="17">
        <v>0</v>
      </c>
      <c r="E8" s="6">
        <f>(D8*100/C8)-100</f>
        <v>-100</v>
      </c>
    </row>
    <row r="9" spans="1:8" ht="17.25" customHeight="1" x14ac:dyDescent="0.25">
      <c r="A9" s="4" t="s">
        <v>141</v>
      </c>
      <c r="B9" s="16" t="s">
        <v>4</v>
      </c>
      <c r="C9" s="17">
        <v>0</v>
      </c>
      <c r="D9" s="17">
        <v>0</v>
      </c>
      <c r="E9" s="6">
        <v>0</v>
      </c>
    </row>
    <row r="10" spans="1:8" ht="17.25" customHeight="1" x14ac:dyDescent="0.25">
      <c r="A10" s="4" t="s">
        <v>142</v>
      </c>
      <c r="B10" s="16" t="s">
        <v>5</v>
      </c>
      <c r="C10" s="17">
        <v>8.2799999999999999E-2</v>
      </c>
      <c r="D10" s="17">
        <v>0.94699999999999995</v>
      </c>
      <c r="E10" s="6">
        <f>(D10*100/C10)-100</f>
        <v>1043.7198067632849</v>
      </c>
    </row>
    <row r="11" spans="1:8" ht="17.25" customHeight="1" x14ac:dyDescent="0.25">
      <c r="A11" s="4" t="s">
        <v>143</v>
      </c>
      <c r="B11" s="16" t="s">
        <v>6</v>
      </c>
      <c r="C11" s="17">
        <v>0</v>
      </c>
      <c r="D11" s="17">
        <v>0</v>
      </c>
      <c r="E11" s="6">
        <v>0</v>
      </c>
    </row>
    <row r="12" spans="1:8" ht="50.25" customHeight="1" x14ac:dyDescent="0.25">
      <c r="A12" s="18">
        <v>2</v>
      </c>
      <c r="B12" s="13" t="s">
        <v>198</v>
      </c>
      <c r="C12" s="14"/>
      <c r="D12" s="14"/>
      <c r="E12" s="15"/>
    </row>
    <row r="13" spans="1:8" ht="17.25" customHeight="1" x14ac:dyDescent="0.25">
      <c r="A13" s="4" t="s">
        <v>144</v>
      </c>
      <c r="B13" s="16" t="s">
        <v>3</v>
      </c>
      <c r="C13" s="17">
        <v>0.14280000000000001</v>
      </c>
      <c r="D13" s="17">
        <v>0</v>
      </c>
      <c r="E13" s="6">
        <f>(D13*100/C13)-100</f>
        <v>-100</v>
      </c>
    </row>
    <row r="14" spans="1:8" ht="17.25" customHeight="1" x14ac:dyDescent="0.25">
      <c r="A14" s="4" t="s">
        <v>145</v>
      </c>
      <c r="B14" s="16" t="s">
        <v>4</v>
      </c>
      <c r="C14" s="17">
        <v>0</v>
      </c>
      <c r="D14" s="17">
        <v>0</v>
      </c>
      <c r="E14" s="6">
        <v>0</v>
      </c>
    </row>
    <row r="15" spans="1:8" ht="17.25" customHeight="1" x14ac:dyDescent="0.25">
      <c r="A15" s="4" t="s">
        <v>146</v>
      </c>
      <c r="B15" s="16" t="s">
        <v>5</v>
      </c>
      <c r="C15" s="17">
        <v>0.14280000000000001</v>
      </c>
      <c r="D15" s="38">
        <v>0.14299999999999999</v>
      </c>
      <c r="E15" s="6">
        <f>(D15*100/C15)-100</f>
        <v>0.14005602240895598</v>
      </c>
    </row>
    <row r="16" spans="1:8" ht="17.25" customHeight="1" x14ac:dyDescent="0.25">
      <c r="A16" s="4" t="s">
        <v>147</v>
      </c>
      <c r="B16" s="16" t="s">
        <v>6</v>
      </c>
      <c r="C16" s="17">
        <v>0</v>
      </c>
      <c r="D16" s="17">
        <v>0</v>
      </c>
      <c r="E16" s="6">
        <v>0</v>
      </c>
    </row>
    <row r="17" spans="1:5" s="28" customFormat="1" ht="151.5" customHeight="1" x14ac:dyDescent="0.25">
      <c r="A17" s="18" t="s">
        <v>148</v>
      </c>
      <c r="B17" s="13" t="s">
        <v>197</v>
      </c>
      <c r="C17" s="14"/>
      <c r="D17" s="14"/>
      <c r="E17" s="15"/>
    </row>
    <row r="18" spans="1:5" s="28" customFormat="1" ht="17.25" customHeight="1" x14ac:dyDescent="0.25">
      <c r="A18" s="37" t="s">
        <v>149</v>
      </c>
      <c r="B18" s="39" t="s">
        <v>3</v>
      </c>
      <c r="C18" s="38">
        <v>0</v>
      </c>
      <c r="D18" s="38">
        <v>0</v>
      </c>
      <c r="E18" s="29">
        <v>0</v>
      </c>
    </row>
    <row r="19" spans="1:5" s="28" customFormat="1" ht="17.25" customHeight="1" x14ac:dyDescent="0.25">
      <c r="A19" s="37" t="s">
        <v>150</v>
      </c>
      <c r="B19" s="39" t="s">
        <v>4</v>
      </c>
      <c r="C19" s="38">
        <v>0</v>
      </c>
      <c r="D19" s="38">
        <v>0</v>
      </c>
      <c r="E19" s="29">
        <v>0</v>
      </c>
    </row>
    <row r="20" spans="1:5" s="28" customFormat="1" ht="17.25" customHeight="1" x14ac:dyDescent="0.25">
      <c r="A20" s="37" t="s">
        <v>151</v>
      </c>
      <c r="B20" s="39" t="s">
        <v>5</v>
      </c>
      <c r="C20" s="38">
        <v>0</v>
      </c>
      <c r="D20" s="38">
        <v>0</v>
      </c>
      <c r="E20" s="29">
        <v>0</v>
      </c>
    </row>
    <row r="21" spans="1:5" s="28" customFormat="1" ht="17.25" customHeight="1" x14ac:dyDescent="0.25">
      <c r="A21" s="37" t="s">
        <v>152</v>
      </c>
      <c r="B21" s="39" t="s">
        <v>6</v>
      </c>
      <c r="C21" s="38">
        <v>0</v>
      </c>
      <c r="D21" s="38">
        <v>0</v>
      </c>
      <c r="E21" s="29">
        <v>0</v>
      </c>
    </row>
    <row r="22" spans="1:5" s="28" customFormat="1" ht="135" customHeight="1" x14ac:dyDescent="0.25">
      <c r="A22" s="18">
        <v>4</v>
      </c>
      <c r="B22" s="13" t="s">
        <v>171</v>
      </c>
      <c r="C22" s="14"/>
      <c r="D22" s="14"/>
      <c r="E22" s="15"/>
    </row>
    <row r="23" spans="1:5" s="28" customFormat="1" ht="17.25" customHeight="1" x14ac:dyDescent="0.25">
      <c r="A23" s="37" t="s">
        <v>153</v>
      </c>
      <c r="B23" s="39" t="s">
        <v>3</v>
      </c>
      <c r="C23" s="38">
        <v>0</v>
      </c>
      <c r="D23" s="38">
        <v>0</v>
      </c>
      <c r="E23" s="29">
        <v>0</v>
      </c>
    </row>
    <row r="24" spans="1:5" s="28" customFormat="1" ht="17.25" customHeight="1" x14ac:dyDescent="0.25">
      <c r="A24" s="37" t="s">
        <v>154</v>
      </c>
      <c r="B24" s="39" t="s">
        <v>4</v>
      </c>
      <c r="C24" s="38">
        <v>0</v>
      </c>
      <c r="D24" s="38">
        <v>0</v>
      </c>
      <c r="E24" s="29">
        <v>0</v>
      </c>
    </row>
    <row r="25" spans="1:5" s="28" customFormat="1" ht="17.25" customHeight="1" x14ac:dyDescent="0.25">
      <c r="A25" s="37" t="s">
        <v>155</v>
      </c>
      <c r="B25" s="39" t="s">
        <v>5</v>
      </c>
      <c r="C25" s="38">
        <v>0</v>
      </c>
      <c r="D25" s="38">
        <v>0</v>
      </c>
      <c r="E25" s="29">
        <v>0</v>
      </c>
    </row>
    <row r="26" spans="1:5" s="28" customFormat="1" ht="17.25" customHeight="1" x14ac:dyDescent="0.25">
      <c r="A26" s="37" t="s">
        <v>156</v>
      </c>
      <c r="B26" s="39" t="s">
        <v>6</v>
      </c>
      <c r="C26" s="38">
        <v>0</v>
      </c>
      <c r="D26" s="38">
        <v>0</v>
      </c>
      <c r="E26" s="29">
        <v>0</v>
      </c>
    </row>
    <row r="27" spans="1:5" s="28" customFormat="1" ht="75" x14ac:dyDescent="0.25">
      <c r="A27" s="18">
        <v>5</v>
      </c>
      <c r="B27" s="13" t="s">
        <v>7</v>
      </c>
      <c r="C27" s="14"/>
      <c r="D27" s="14"/>
      <c r="E27" s="15"/>
    </row>
    <row r="28" spans="1:5" s="28" customFormat="1" ht="96.75" customHeight="1" x14ac:dyDescent="0.25">
      <c r="A28" s="37" t="s">
        <v>157</v>
      </c>
      <c r="B28" s="25" t="s">
        <v>8</v>
      </c>
      <c r="C28" s="38">
        <v>0</v>
      </c>
      <c r="D28" s="38">
        <v>0</v>
      </c>
      <c r="E28" s="29">
        <v>0</v>
      </c>
    </row>
  </sheetData>
  <mergeCells count="5">
    <mergeCell ref="A1:E1"/>
    <mergeCell ref="A2:E2"/>
    <mergeCell ref="A4:A5"/>
    <mergeCell ref="B4:B5"/>
    <mergeCell ref="C4:E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0" orientation="portrait" r:id="rId1"/>
  <ignoredErrors>
    <ignoredError sqref="A17 A8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T12"/>
  <sheetViews>
    <sheetView topLeftCell="A4" zoomScaleNormal="100" zoomScaleSheetLayoutView="85" workbookViewId="0">
      <selection activeCell="B8" sqref="B8"/>
    </sheetView>
  </sheetViews>
  <sheetFormatPr defaultColWidth="9.140625" defaultRowHeight="15" x14ac:dyDescent="0.25"/>
  <cols>
    <col min="1" max="1" width="5.140625" style="2" customWidth="1"/>
    <col min="2" max="2" width="27.42578125" style="2" customWidth="1"/>
    <col min="3" max="18" width="9.140625" style="2"/>
    <col min="19" max="19" width="28.5703125" style="2" customWidth="1"/>
    <col min="20" max="20" width="14.28515625" style="2" customWidth="1"/>
    <col min="21" max="16384" width="9.140625" style="2"/>
  </cols>
  <sheetData>
    <row r="2" spans="1:20" ht="15.75" x14ac:dyDescent="0.25">
      <c r="A2" s="140" t="s">
        <v>208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</row>
    <row r="4" spans="1:20" ht="194.25" customHeight="1" x14ac:dyDescent="0.25">
      <c r="A4" s="135" t="s">
        <v>0</v>
      </c>
      <c r="B4" s="135" t="s">
        <v>10</v>
      </c>
      <c r="C4" s="135" t="s">
        <v>91</v>
      </c>
      <c r="D4" s="135"/>
      <c r="E4" s="135"/>
      <c r="F4" s="135"/>
      <c r="G4" s="135" t="s">
        <v>92</v>
      </c>
      <c r="H4" s="135"/>
      <c r="I4" s="135"/>
      <c r="J4" s="135"/>
      <c r="K4" s="135" t="s">
        <v>93</v>
      </c>
      <c r="L4" s="135"/>
      <c r="M4" s="135"/>
      <c r="N4" s="135"/>
      <c r="O4" s="135" t="s">
        <v>94</v>
      </c>
      <c r="P4" s="135"/>
      <c r="Q4" s="135"/>
      <c r="R4" s="135"/>
      <c r="S4" s="135" t="s">
        <v>11</v>
      </c>
      <c r="T4" s="135" t="s">
        <v>12</v>
      </c>
    </row>
    <row r="5" spans="1:20" x14ac:dyDescent="0.25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</row>
    <row r="6" spans="1:20" x14ac:dyDescent="0.25">
      <c r="A6" s="135"/>
      <c r="B6" s="135"/>
      <c r="C6" s="3" t="s">
        <v>13</v>
      </c>
      <c r="D6" s="3" t="s">
        <v>14</v>
      </c>
      <c r="E6" s="3" t="s">
        <v>15</v>
      </c>
      <c r="F6" s="3" t="s">
        <v>16</v>
      </c>
      <c r="G6" s="3" t="s">
        <v>13</v>
      </c>
      <c r="H6" s="3" t="s">
        <v>14</v>
      </c>
      <c r="I6" s="3" t="s">
        <v>15</v>
      </c>
      <c r="J6" s="3" t="s">
        <v>16</v>
      </c>
      <c r="K6" s="3" t="s">
        <v>13</v>
      </c>
      <c r="L6" s="3" t="s">
        <v>14</v>
      </c>
      <c r="M6" s="3" t="s">
        <v>15</v>
      </c>
      <c r="N6" s="3" t="s">
        <v>16</v>
      </c>
      <c r="O6" s="3" t="s">
        <v>13</v>
      </c>
      <c r="P6" s="3" t="s">
        <v>14</v>
      </c>
      <c r="Q6" s="3" t="s">
        <v>15</v>
      </c>
      <c r="R6" s="3" t="s">
        <v>16</v>
      </c>
      <c r="S6" s="135"/>
      <c r="T6" s="135"/>
    </row>
    <row r="7" spans="1:20" x14ac:dyDescent="0.25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  <c r="N7" s="3">
        <v>14</v>
      </c>
      <c r="O7" s="3">
        <v>15</v>
      </c>
      <c r="P7" s="3">
        <v>16</v>
      </c>
      <c r="Q7" s="3">
        <v>17</v>
      </c>
      <c r="R7" s="3">
        <v>18</v>
      </c>
      <c r="S7" s="3">
        <v>19</v>
      </c>
      <c r="T7" s="3">
        <v>20</v>
      </c>
    </row>
    <row r="8" spans="1:20" ht="44.25" customHeight="1" x14ac:dyDescent="0.25">
      <c r="A8" s="19">
        <v>1</v>
      </c>
      <c r="B8" s="20" t="s">
        <v>239</v>
      </c>
      <c r="C8" s="88">
        <v>0</v>
      </c>
      <c r="D8" s="88">
        <v>0</v>
      </c>
      <c r="E8" s="88">
        <v>0.94699999999999995</v>
      </c>
      <c r="F8" s="88">
        <v>0</v>
      </c>
      <c r="G8" s="88">
        <v>0</v>
      </c>
      <c r="H8" s="88">
        <v>0</v>
      </c>
      <c r="I8" s="88">
        <v>0.14299999999999999</v>
      </c>
      <c r="J8" s="88">
        <v>0</v>
      </c>
      <c r="K8" s="88">
        <v>0</v>
      </c>
      <c r="L8" s="88">
        <v>0</v>
      </c>
      <c r="M8" s="88">
        <v>0</v>
      </c>
      <c r="N8" s="88">
        <v>0</v>
      </c>
      <c r="O8" s="88">
        <v>0</v>
      </c>
      <c r="P8" s="88">
        <v>0</v>
      </c>
      <c r="Q8" s="88">
        <v>0</v>
      </c>
      <c r="R8" s="88">
        <v>0</v>
      </c>
      <c r="S8" s="93">
        <v>0.14199999999999999</v>
      </c>
      <c r="T8" s="88"/>
    </row>
    <row r="9" spans="1:20" ht="22.5" customHeight="1" x14ac:dyDescent="0.25">
      <c r="A9" s="19">
        <v>2</v>
      </c>
      <c r="B9" s="20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</row>
    <row r="10" spans="1:20" ht="22.5" customHeight="1" x14ac:dyDescent="0.25">
      <c r="A10" s="19">
        <v>3</v>
      </c>
      <c r="B10" s="20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</row>
    <row r="11" spans="1:20" ht="22.5" customHeight="1" x14ac:dyDescent="0.25">
      <c r="A11" s="19">
        <v>4</v>
      </c>
      <c r="B11" s="20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</row>
    <row r="12" spans="1:20" s="36" customFormat="1" ht="14.25" x14ac:dyDescent="0.2">
      <c r="A12" s="33"/>
      <c r="B12" s="34" t="s">
        <v>259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4"/>
    </row>
  </sheetData>
  <mergeCells count="9">
    <mergeCell ref="S4:S6"/>
    <mergeCell ref="T4:T6"/>
    <mergeCell ref="A2:T2"/>
    <mergeCell ref="A4:A6"/>
    <mergeCell ref="B4:B6"/>
    <mergeCell ref="C4:F5"/>
    <mergeCell ref="G4:J5"/>
    <mergeCell ref="K4:N5"/>
    <mergeCell ref="O4:R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8"/>
  <sheetViews>
    <sheetView zoomScaleNormal="100" zoomScaleSheetLayoutView="115" workbookViewId="0">
      <selection activeCell="A18" sqref="A18"/>
    </sheetView>
  </sheetViews>
  <sheetFormatPr defaultColWidth="9.140625" defaultRowHeight="15" x14ac:dyDescent="0.25"/>
  <cols>
    <col min="1" max="1" width="137.28515625" style="2" customWidth="1"/>
    <col min="2" max="16384" width="9.140625" style="2"/>
  </cols>
  <sheetData>
    <row r="1" spans="1:1" ht="41.25" customHeight="1" x14ac:dyDescent="0.25">
      <c r="A1" s="78" t="s">
        <v>209</v>
      </c>
    </row>
    <row r="2" spans="1:1" x14ac:dyDescent="0.25">
      <c r="A2" s="2" t="s">
        <v>232</v>
      </c>
    </row>
    <row r="3" spans="1:1" x14ac:dyDescent="0.25">
      <c r="A3" s="2" t="s">
        <v>233</v>
      </c>
    </row>
    <row r="4" spans="1:1" x14ac:dyDescent="0.25">
      <c r="A4" s="2" t="s">
        <v>234</v>
      </c>
    </row>
    <row r="5" spans="1:1" x14ac:dyDescent="0.25">
      <c r="A5" s="2" t="s">
        <v>236</v>
      </c>
    </row>
    <row r="6" spans="1:1" x14ac:dyDescent="0.25">
      <c r="A6" s="2" t="s">
        <v>235</v>
      </c>
    </row>
    <row r="7" spans="1:1" x14ac:dyDescent="0.25">
      <c r="A7" s="2" t="s">
        <v>237</v>
      </c>
    </row>
    <row r="8" spans="1:1" x14ac:dyDescent="0.25">
      <c r="A8" s="2" t="s">
        <v>238</v>
      </c>
    </row>
  </sheetData>
  <phoneticPr fontId="1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12"/>
  <sheetViews>
    <sheetView zoomScaleNormal="100" zoomScaleSheetLayoutView="100" workbookViewId="0">
      <selection activeCell="E6" sqref="E6"/>
    </sheetView>
  </sheetViews>
  <sheetFormatPr defaultColWidth="9.140625" defaultRowHeight="15" x14ac:dyDescent="0.25"/>
  <cols>
    <col min="1" max="1" width="46" style="2" customWidth="1"/>
    <col min="2" max="2" width="26.7109375" style="2" customWidth="1"/>
    <col min="3" max="16384" width="9.140625" style="2"/>
  </cols>
  <sheetData>
    <row r="1" spans="1:2" ht="15.75" x14ac:dyDescent="0.25">
      <c r="A1" s="79" t="s">
        <v>191</v>
      </c>
    </row>
    <row r="3" spans="1:2" ht="47.25" customHeight="1" x14ac:dyDescent="0.25">
      <c r="A3" s="11" t="s">
        <v>192</v>
      </c>
      <c r="B3" s="11"/>
    </row>
    <row r="4" spans="1:2" ht="61.5" customHeight="1" x14ac:dyDescent="0.25">
      <c r="A4" s="91" t="s">
        <v>193</v>
      </c>
      <c r="B4" s="92" t="s">
        <v>194</v>
      </c>
    </row>
    <row r="5" spans="1:2" x14ac:dyDescent="0.25">
      <c r="A5" s="106" t="s">
        <v>224</v>
      </c>
      <c r="B5" s="105">
        <v>19512.941176470587</v>
      </c>
    </row>
    <row r="6" spans="1:2" x14ac:dyDescent="0.25">
      <c r="A6" s="22" t="s">
        <v>225</v>
      </c>
      <c r="B6" s="105">
        <v>1285.2941176470588</v>
      </c>
    </row>
    <row r="7" spans="1:2" x14ac:dyDescent="0.25">
      <c r="A7" s="22" t="s">
        <v>226</v>
      </c>
      <c r="B7" s="105">
        <v>0</v>
      </c>
    </row>
    <row r="8" spans="1:2" ht="30" x14ac:dyDescent="0.25">
      <c r="A8" s="107" t="s">
        <v>227</v>
      </c>
      <c r="B8" s="105">
        <v>4314.0588235294117</v>
      </c>
    </row>
    <row r="9" spans="1:2" ht="30" x14ac:dyDescent="0.25">
      <c r="A9" s="107" t="s">
        <v>228</v>
      </c>
      <c r="B9" s="105">
        <v>1055.2941176470586</v>
      </c>
    </row>
    <row r="10" spans="1:2" ht="30" x14ac:dyDescent="0.25">
      <c r="A10" s="107" t="s">
        <v>229</v>
      </c>
      <c r="B10" s="105">
        <v>2851.7352941176468</v>
      </c>
    </row>
    <row r="11" spans="1:2" ht="30" x14ac:dyDescent="0.25">
      <c r="A11" s="107" t="s">
        <v>230</v>
      </c>
      <c r="B11" s="105">
        <v>10367.270588235293</v>
      </c>
    </row>
    <row r="12" spans="1:2" x14ac:dyDescent="0.25">
      <c r="A12" s="107" t="s">
        <v>231</v>
      </c>
      <c r="B12" s="105">
        <v>27374.117647058825</v>
      </c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A4"/>
  <sheetViews>
    <sheetView zoomScaleNormal="100" zoomScaleSheetLayoutView="110" workbookViewId="0">
      <selection activeCell="A5" sqref="A5"/>
    </sheetView>
  </sheetViews>
  <sheetFormatPr defaultColWidth="9.140625" defaultRowHeight="15" x14ac:dyDescent="0.25"/>
  <cols>
    <col min="1" max="16384" width="9.140625" style="2"/>
  </cols>
  <sheetData>
    <row r="2" spans="1:1" ht="15.75" x14ac:dyDescent="0.25">
      <c r="A2" s="77" t="s">
        <v>210</v>
      </c>
    </row>
    <row r="4" spans="1:1" x14ac:dyDescent="0.25">
      <c r="A4" s="2" t="s">
        <v>260</v>
      </c>
    </row>
  </sheetData>
  <phoneticPr fontId="1" type="noConversion"/>
  <pageMargins left="0.74803149606299213" right="0.74803149606299213" top="0.98425196850393704" bottom="0.98425196850393704" header="0.51181102362204722" footer="0.51181102362204722"/>
  <pageSetup paperSize="9" scale="6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15</vt:i4>
      </vt:variant>
    </vt:vector>
  </HeadingPairs>
  <TitlesOfParts>
    <vt:vector size="35" baseType="lpstr">
      <vt:lpstr>1.1</vt:lpstr>
      <vt:lpstr>1.2</vt:lpstr>
      <vt:lpstr>1.3</vt:lpstr>
      <vt:lpstr>1.4</vt:lpstr>
      <vt:lpstr>2.1</vt:lpstr>
      <vt:lpstr>2.2</vt:lpstr>
      <vt:lpstr>2.3</vt:lpstr>
      <vt:lpstr>3.1</vt:lpstr>
      <vt:lpstr>3.2</vt:lpstr>
      <vt:lpstr>3.4</vt:lpstr>
      <vt:lpstr>3.5</vt:lpstr>
      <vt:lpstr>4.1</vt:lpstr>
      <vt:lpstr>4.2</vt:lpstr>
      <vt:lpstr>4.3</vt:lpstr>
      <vt:lpstr>4.4</vt:lpstr>
      <vt:lpstr>4.5</vt:lpstr>
      <vt:lpstr>4.6</vt:lpstr>
      <vt:lpstr>4.7</vt:lpstr>
      <vt:lpstr>4.8</vt:lpstr>
      <vt:lpstr>4.9</vt:lpstr>
      <vt:lpstr>'1.1'!Область_печати</vt:lpstr>
      <vt:lpstr>'1.2'!Область_печати</vt:lpstr>
      <vt:lpstr>'1.3'!Область_печати</vt:lpstr>
      <vt:lpstr>'1.4'!Область_печати</vt:lpstr>
      <vt:lpstr>'2.1'!Область_печати</vt:lpstr>
      <vt:lpstr>'2.2'!Область_печати</vt:lpstr>
      <vt:lpstr>'2.3'!Область_печати</vt:lpstr>
      <vt:lpstr>'3.1'!Область_печати</vt:lpstr>
      <vt:lpstr>'3.2'!Область_печати</vt:lpstr>
      <vt:lpstr>'3.4'!Область_печати</vt:lpstr>
      <vt:lpstr>'3.5'!Область_печати</vt:lpstr>
      <vt:lpstr>'4.1'!Область_печати</vt:lpstr>
      <vt:lpstr>'4.2'!Область_печати</vt:lpstr>
      <vt:lpstr>'4.7'!Область_печати</vt:lpstr>
      <vt:lpstr>'4.9'!Область_печати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p.krivobokov</dc:creator>
  <cp:lastModifiedBy>Киреев Эдуард Раисович</cp:lastModifiedBy>
  <cp:lastPrinted>2017-03-28T10:48:57Z</cp:lastPrinted>
  <dcterms:created xsi:type="dcterms:W3CDTF">2015-07-15T07:48:26Z</dcterms:created>
  <dcterms:modified xsi:type="dcterms:W3CDTF">2017-03-28T10:55:12Z</dcterms:modified>
</cp:coreProperties>
</file>