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firstSheet="3" activeTab="7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  <externalReference r:id="rId12"/>
    <externalReference r:id="rId13"/>
  </externalReference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3'!$A$1:$CX$28</definedName>
    <definedName name="_xlnm.Print_Area" localSheetId="2">'Приложение 4'!$A$1:$CX$34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<sst xmlns="http://schemas.openxmlformats.org/spreadsheetml/2006/main" count="263" uniqueCount="161">
  <si>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</si>
  <si>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</si>
  <si>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</si>
  <si>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</si>
  <si>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</si>
  <si>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</si>
  <si>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</si>
  <si>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</si>
  <si>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</si>
  <si>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</si>
  <si>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</si>
  <si>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</si>
  <si>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</si>
  <si>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</si>
  <si>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</si>
  <si>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</si>
  <si>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</si>
  <si>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</si>
  <si>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</si>
  <si>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</si>
  <si>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</si>
  <si>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</si>
  <si>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</si>
  <si>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</si>
  <si>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</si>
  <si>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</si>
  <si>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</si>
  <si>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</si>
  <si>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</si>
  <si>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</si>
  <si>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</si>
  <si>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</si>
  <si>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</si>
  <si>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</si>
  <si>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</si>
  <si>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</si>
  <si>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</si>
  <si>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</si>
  <si>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</si>
  <si>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</si>
  <si>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</si>
  <si>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</si>
  <si>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</si>
  <si>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</si>
  <si>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</si>
  <si>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</si>
  <si>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</si>
  <si>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</si>
  <si>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</si>
  <si>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</si>
  <si>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</si>
  <si>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</si>
  <si>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</si>
  <si>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</si>
  <si>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</si>
  <si>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</si>
  <si>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</si>
  <si>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</si>
  <si>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</si>
  <si>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</si>
  <si>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</si>
  <si>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</si>
  <si>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</si>
  <si>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</si>
  <si>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</si>
  <si>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</si>
  <si>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</si>
  <si>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</si>
  <si>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</si>
  <si>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</si>
  <si>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</si>
  <si>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</si>
  <si>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</si>
  <si>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</si>
  <si>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</si>
  <si>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</si>
  <si>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</si>
  <si>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</si>
  <si>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</si>
  <si>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</si>
  <si>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</si>
  <si>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</si>
  <si>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</si>
  <si>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</si>
  <si>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</si>
  <si>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</si>
  <si>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</si>
  <si>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</si>
  <si>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</si>
  <si>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</si>
  <si>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</si>
  <si>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</si>
  <si>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</si>
  <si>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</si>
  <si>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</si>
  <si>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</si>
  <si>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</si>
  <si>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</si>
  <si>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</si>
  <si>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</si>
  <si>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</si>
  <si>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</si>
  <si>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</si>
  <si>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</si>
  <si>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</si>
  <si>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</si>
  <si>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</si>
  <si>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</si>
  <si>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</si>
  <si>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</si>
  <si>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</si>
  <si>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</si>
  <si>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</si>
  <si>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</si>
  <si>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</si>
  <si>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</si>
  <si>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</si>
  <si>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</si>
  <si>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</si>
  <si>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</si>
  <si>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</si>
  <si>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</si>
  <si>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</si>
  <si>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</si>
  <si>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</si>
  <si>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</si>
  <si>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</si>
  <si>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</si>
  <si>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</si>
  <si>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</si>
  <si>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</si>
  <si>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</si>
  <si>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</si>
  <si>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</si>
  <si>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</si>
  <si>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</si>
  <si>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</si>
  <si>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</si>
  <si>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</si>
  <si>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</si>
  <si>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</si>
  <si>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</si>
  <si>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</si>
  <si>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</si>
  <si>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</si>
  <si>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</si>
  <si>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</si>
  <si>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</si>
  <si>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</si>
  <si>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</si>
  <si>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</si>
  <si>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</si>
  <si>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</si>
  <si>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</si>
  <si>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</si>
  <si>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r>
      <t>С</t>
    </r>
    <r>
      <rPr>
        <vertAlign val="subscript"/>
        <sz val="12"/>
        <rFont val="Times New Roman"/>
        <family val="1"/>
      </rPr>
      <t>2,1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</si>
  <si>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2,2 </t>
    </r>
    <r>
      <rPr>
        <sz val="12"/>
        <rFont val="Times New Roman"/>
        <family val="1"/>
      </rPr>
      <t>*</t>
    </r>
  </si>
  <si>
    <r>
      <t>ООО "Газпром энерго"</t>
    </r>
    <r>
      <rPr>
        <b/>
        <i/>
        <sz val="14"/>
        <rFont val="Times New Roman"/>
        <family val="1"/>
      </rPr>
      <t xml:space="preserve"> на территории Ульяновской области</t>
    </r>
  </si>
  <si>
    <t>ПРОГНОЗНЫЕ СВЕДЕНИЯ
о расходах за технологическое присоединение
ООО «Газпром энерго» на 2019 год</t>
  </si>
  <si>
    <t>Дятлов Роман Евгеньевич</t>
  </si>
  <si>
    <t>2019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</si>
</sst>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</numFmts>
  <fonts count="5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53" fillId="0" borderId="13" xfId="42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4" fillId="0" borderId="27" xfId="0" applyFont="1" applyFill="1" applyBorder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top"/>
    </xf>
    <xf numFmtId="49" fontId="4" fillId="0" borderId="27" xfId="0" applyNumberFormat="1" applyFont="1" applyFill="1" applyBorder="1" applyAlignment="1">
      <alignment horizontal="center"/>
    </xf>
    <xf numFmtId="2" fontId="9" fillId="0" borderId="31" xfId="0" applyNumberFormat="1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2" fontId="9" fillId="0" borderId="34" xfId="0" applyNumberFormat="1" applyFont="1" applyBorder="1" applyAlignment="1">
      <alignment horizontal="center" vertical="top"/>
    </xf>
    <xf numFmtId="0" fontId="9" fillId="0" borderId="3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27" xfId="0" applyFont="1" applyBorder="1" applyAlignment="1">
      <alignment horizontal="center" vertical="top"/>
    </xf>
    <xf numFmtId="0" fontId="9" fillId="0" borderId="27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9" fillId="0" borderId="34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171" fontId="9" fillId="0" borderId="34" xfId="60" applyFont="1" applyBorder="1" applyAlignment="1">
      <alignment horizontal="center" vertical="top"/>
    </xf>
    <xf numFmtId="171" fontId="9" fillId="0" borderId="31" xfId="6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top"/>
    </xf>
    <xf numFmtId="0" fontId="9" fillId="0" borderId="27" xfId="0" applyFont="1" applyFill="1" applyBorder="1" applyAlignment="1">
      <alignment horizontal="left" vertical="top" wrapText="1" indent="1"/>
    </xf>
    <xf numFmtId="0" fontId="9" fillId="0" borderId="30" xfId="0" applyFont="1" applyFill="1" applyBorder="1" applyAlignment="1">
      <alignment horizontal="left" vertical="top" wrapText="1" indent="1"/>
    </xf>
    <xf numFmtId="0" fontId="9" fillId="0" borderId="36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9" fillId="0" borderId="32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171" fontId="9" fillId="0" borderId="29" xfId="6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2" fontId="9" fillId="0" borderId="29" xfId="0" applyNumberFormat="1" applyFont="1" applyBorder="1" applyAlignment="1">
      <alignment horizontal="center" vertical="top"/>
    </xf>
    <xf numFmtId="0" fontId="9" fillId="0" borderId="37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38" xfId="0" applyFont="1" applyFill="1" applyBorder="1" applyAlignment="1">
      <alignment horizontal="left" vertical="top" wrapText="1" indent="1"/>
    </xf>
    <xf numFmtId="171" fontId="9" fillId="0" borderId="39" xfId="60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171" fontId="9" fillId="0" borderId="13" xfId="60" applyFont="1" applyBorder="1" applyAlignment="1">
      <alignment horizontal="center" vertical="top"/>
    </xf>
    <xf numFmtId="171" fontId="9" fillId="0" borderId="14" xfId="60" applyFont="1" applyBorder="1" applyAlignment="1">
      <alignment horizontal="center" vertical="top"/>
    </xf>
    <xf numFmtId="0" fontId="9" fillId="0" borderId="30" xfId="0" applyFont="1" applyFill="1" applyBorder="1" applyAlignment="1">
      <alignment horizontal="left" vertical="top" wrapText="1" indent="2"/>
    </xf>
    <xf numFmtId="0" fontId="9" fillId="0" borderId="31" xfId="0" applyFont="1" applyFill="1" applyBorder="1" applyAlignment="1">
      <alignment horizontal="left" vertical="top" wrapText="1" indent="2"/>
    </xf>
    <xf numFmtId="2" fontId="9" fillId="0" borderId="35" xfId="0" applyNumberFormat="1" applyFont="1" applyBorder="1" applyAlignment="1">
      <alignment horizontal="center" vertical="top"/>
    </xf>
    <xf numFmtId="176" fontId="9" fillId="0" borderId="13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0" fontId="9" fillId="0" borderId="38" xfId="0" applyFont="1" applyFill="1" applyBorder="1" applyAlignment="1">
      <alignment horizontal="left" vertical="top" wrapText="1" indent="2"/>
    </xf>
    <xf numFmtId="0" fontId="9" fillId="0" borderId="39" xfId="0" applyFont="1" applyFill="1" applyBorder="1" applyAlignment="1">
      <alignment horizontal="left" vertical="top" wrapText="1" indent="2"/>
    </xf>
    <xf numFmtId="0" fontId="9" fillId="0" borderId="39" xfId="0" applyFont="1" applyFill="1" applyBorder="1" applyAlignment="1">
      <alignment horizontal="left" vertical="top" wrapText="1" indent="1"/>
    </xf>
    <xf numFmtId="2" fontId="9" fillId="0" borderId="39" xfId="0" applyNumberFormat="1" applyFont="1" applyBorder="1" applyAlignment="1">
      <alignment horizontal="center" vertical="top"/>
    </xf>
    <xf numFmtId="2" fontId="9" fillId="0" borderId="37" xfId="0" applyNumberFormat="1" applyFont="1" applyBorder="1" applyAlignment="1">
      <alignment horizontal="center" vertical="top"/>
    </xf>
    <xf numFmtId="0" fontId="9" fillId="0" borderId="38" xfId="0" applyFont="1" applyFill="1" applyBorder="1" applyAlignment="1">
      <alignment horizontal="left" vertical="top" wrapText="1" indent="3"/>
    </xf>
    <xf numFmtId="0" fontId="9" fillId="0" borderId="39" xfId="0" applyFont="1" applyFill="1" applyBorder="1" applyAlignment="1">
      <alignment horizontal="left" vertical="top" wrapText="1" indent="3"/>
    </xf>
    <xf numFmtId="0" fontId="9" fillId="0" borderId="29" xfId="0" applyFont="1" applyFill="1" applyBorder="1" applyAlignment="1">
      <alignment horizontal="left" vertical="top" wrapText="1"/>
    </xf>
    <xf numFmtId="2" fontId="9" fillId="0" borderId="36" xfId="0" applyNumberFormat="1" applyFont="1" applyBorder="1" applyAlignment="1">
      <alignment horizontal="center" vertical="top"/>
    </xf>
    <xf numFmtId="0" fontId="9" fillId="0" borderId="38" xfId="0" applyFont="1" applyFill="1" applyBorder="1" applyAlignment="1">
      <alignment horizontal="left" vertical="top" wrapText="1"/>
    </xf>
    <xf numFmtId="0" fontId="9" fillId="0" borderId="39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8" xfId="0" applyNumberFormat="1" applyFont="1" applyFill="1" applyBorder="1" applyAlignment="1">
      <alignment horizontal="left" vertical="top" wrapText="1" indent="1"/>
    </xf>
    <xf numFmtId="49" fontId="9" fillId="0" borderId="27" xfId="0" applyNumberFormat="1" applyFont="1" applyFill="1" applyBorder="1" applyAlignment="1">
      <alignment horizontal="left" vertical="top" wrapText="1" indent="1"/>
    </xf>
    <xf numFmtId="49" fontId="9" fillId="0" borderId="30" xfId="0" applyNumberFormat="1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1" fillId="0" borderId="3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30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 indent="1"/>
    </xf>
    <xf numFmtId="0" fontId="1" fillId="0" borderId="31" xfId="0" applyFont="1" applyFill="1" applyBorder="1" applyAlignment="1">
      <alignment horizontal="left" vertical="top" wrapText="1" indent="1"/>
    </xf>
    <xf numFmtId="0" fontId="1" fillId="0" borderId="39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8" xfId="0" applyFont="1" applyFill="1" applyBorder="1" applyAlignment="1">
      <alignment horizontal="left" vertical="top" wrapText="1" indent="1"/>
    </xf>
    <xf numFmtId="0" fontId="1" fillId="0" borderId="39" xfId="0" applyFont="1" applyFill="1" applyBorder="1" applyAlignment="1">
      <alignment horizontal="left" vertical="top" wrapText="1" indent="1"/>
    </xf>
    <xf numFmtId="0" fontId="1" fillId="0" borderId="28" xfId="0" applyFont="1" applyBorder="1" applyAlignment="1">
      <alignment horizontal="center" vertical="top"/>
    </xf>
    <xf numFmtId="0" fontId="1" fillId="0" borderId="28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175" fontId="1" fillId="0" borderId="39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.dmitrieva\Documents\&#1076;&#1072;&#1085;&#1085;&#1099;&#1077;%20&#1044;&#1084;&#1080;&#1090;&#1088;&#1080;&#1077;&#1074;&#1086;&#1081;%20&#1054;&#1052;\&#1052;&#1086;&#1080;%20&#1076;&#1086;&#1082;&#1091;&#1084;&#1077;&#1085;&#1090;&#1099;\&#1057;&#1090;&#1088;&#1086;&#1082;&#1086;&#1074;%20&#1057;.&#1057;\&#1058;&#1040;&#1056;&#1048;&#1060;\&#1058;&#1045;&#1061;&#1055;&#1056;&#1048;&#1057;&#1054;&#1045;&#1044;&#1048;&#1053;&#1045;&#1053;&#1048;&#1045;\2017\&#1057;&#1072;&#1088;&#1072;&#1090;&#1086;&#1074;\&#1057;&#1072;&#1088;&#1072;&#1090;&#1086;&#1074;%20&#1088;&#1072;&#1089;&#1095;&#1077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.dmitrieva\Documents\&#1076;&#1072;&#1085;&#1085;&#1099;&#1077;%20&#1044;&#1084;&#1080;&#1090;&#1088;&#1080;&#1077;&#1074;&#1086;&#1081;%20&#1054;&#1052;\&#1052;&#1086;&#1080;%20&#1076;&#1086;&#1082;&#1091;&#1084;&#1077;&#1085;&#1090;&#1099;\&#1058;&#1040;&#1056;&#1048;&#1060;\&#1058;&#1045;&#1061;&#1055;&#1056;&#1048;&#1057;&#1054;&#1045;&#1044;&#1048;&#1053;&#1045;&#1053;&#1048;&#1045;\2018%20&#1075;&#1086;&#1076;\&#1059;&#1083;&#1100;&#1103;&#1085;&#1086;&#1074;&#1089;&#1082;\&#1059;&#1083;&#1100;&#1103;&#1085;&#1086;&#1074;&#1089;&#1082;%20&#1088;&#1072;&#1089;&#1095;&#1077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83;&#1100;&#1103;&#1085;&#1086;&#1074;&#1089;&#1082;%20&#1088;&#1072;&#1089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нд.тариф.став."/>
      <sheetName val="инф.о ТП"/>
      <sheetName val="инф. о ТП"/>
      <sheetName val="трансп."/>
      <sheetName val="ДМС"/>
      <sheetName val="расходы"/>
      <sheetName val="кальк."/>
      <sheetName val="НВВ"/>
      <sheetName val="Прил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анд.тариф.став."/>
      <sheetName val="инф.о ТП"/>
      <sheetName val="инф. о ТП"/>
      <sheetName val="трансп."/>
      <sheetName val="ДМС"/>
      <sheetName val="расходы"/>
      <sheetName val="кальк."/>
      <sheetName val="НВВ"/>
      <sheetName val="Прил.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танд.тариф.став."/>
      <sheetName val="инф.о ТП"/>
      <sheetName val="инф. о ТП"/>
      <sheetName val="трансп."/>
      <sheetName val="ДМС"/>
      <sheetName val="расходы"/>
      <sheetName val="кальк."/>
      <sheetName val="НВВ"/>
      <sheetName val="Прил.3"/>
    </sheetNames>
    <sheetDataSet>
      <sheetData sheetId="0">
        <row r="4">
          <cell r="E4">
            <v>1068.210687524724</v>
          </cell>
        </row>
        <row r="8">
          <cell r="C8">
            <v>573568</v>
          </cell>
        </row>
        <row r="9">
          <cell r="C9">
            <v>702027</v>
          </cell>
        </row>
        <row r="17">
          <cell r="C17">
            <v>4053.6833333333334</v>
          </cell>
        </row>
      </sheetData>
      <sheetData sheetId="6">
        <row r="9">
          <cell r="C9">
            <v>50448.96668777257</v>
          </cell>
          <cell r="E9">
            <v>420.4080557314381</v>
          </cell>
        </row>
        <row r="12">
          <cell r="C12">
            <v>1275595</v>
          </cell>
        </row>
        <row r="15">
          <cell r="C15">
            <v>486442</v>
          </cell>
        </row>
        <row r="16">
          <cell r="C16">
            <v>48376.470714173054</v>
          </cell>
          <cell r="E16">
            <v>403.1372559514421</v>
          </cell>
        </row>
        <row r="20">
          <cell r="C20">
            <v>12086.600813522266</v>
          </cell>
          <cell r="E20">
            <v>100.72167344601888</v>
          </cell>
        </row>
        <row r="24">
          <cell r="C24">
            <v>17273.244287499027</v>
          </cell>
          <cell r="E24">
            <v>143.94370239582523</v>
          </cell>
        </row>
      </sheetData>
      <sheetData sheetId="7">
        <row r="12">
          <cell r="C12">
            <v>64.6664618340454</v>
          </cell>
        </row>
        <row r="22">
          <cell r="C22">
            <v>2.9017283868857477</v>
          </cell>
        </row>
        <row r="24">
          <cell r="C24">
            <v>0.14720770981655812</v>
          </cell>
        </row>
        <row r="28">
          <cell r="C28">
            <v>12.811280174669376</v>
          </cell>
        </row>
        <row r="30">
          <cell r="K30">
            <v>1762.037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70" zoomScaleNormal="85" zoomScaleSheetLayoutView="70" zoomScalePageLayoutView="0" workbookViewId="0" topLeftCell="A1">
      <selection activeCell="D19" sqref="D19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31" t="s">
        <v>51</v>
      </c>
      <c r="B1" s="32"/>
      <c r="C1" s="32"/>
      <c r="D1" s="32"/>
      <c r="E1" s="32"/>
      <c r="F1" s="33"/>
    </row>
    <row r="2" spans="1:6" ht="48" customHeight="1" thickBot="1">
      <c r="A2" s="34" t="s">
        <v>158</v>
      </c>
      <c r="B2" s="35"/>
      <c r="C2" s="35"/>
      <c r="D2" s="35"/>
      <c r="E2" s="35"/>
      <c r="F2" s="36"/>
    </row>
    <row r="3" spans="1:6" ht="18.75">
      <c r="A3" s="12" t="s">
        <v>36</v>
      </c>
      <c r="B3" s="25" t="s">
        <v>35</v>
      </c>
      <c r="C3" s="26"/>
      <c r="D3" s="26"/>
      <c r="E3" s="26"/>
      <c r="F3" s="27"/>
    </row>
    <row r="4" spans="1:6" ht="18.75">
      <c r="A4" s="13" t="s">
        <v>37</v>
      </c>
      <c r="B4" s="28" t="s">
        <v>34</v>
      </c>
      <c r="C4" s="29"/>
      <c r="D4" s="29"/>
      <c r="E4" s="29"/>
      <c r="F4" s="30"/>
    </row>
    <row r="5" spans="1:6" ht="18.75">
      <c r="A5" s="13" t="s">
        <v>38</v>
      </c>
      <c r="B5" s="19" t="s">
        <v>40</v>
      </c>
      <c r="C5" s="20"/>
      <c r="D5" s="20"/>
      <c r="E5" s="20"/>
      <c r="F5" s="21"/>
    </row>
    <row r="6" spans="1:6" ht="18.75">
      <c r="A6" s="13" t="s">
        <v>50</v>
      </c>
      <c r="B6" s="19" t="s">
        <v>39</v>
      </c>
      <c r="C6" s="20"/>
      <c r="D6" s="20"/>
      <c r="E6" s="20"/>
      <c r="F6" s="21"/>
    </row>
    <row r="7" spans="1:6" ht="18.75">
      <c r="A7" s="13" t="s">
        <v>41</v>
      </c>
      <c r="B7" s="19">
        <v>7736186950</v>
      </c>
      <c r="C7" s="20"/>
      <c r="D7" s="20"/>
      <c r="E7" s="20"/>
      <c r="F7" s="21"/>
    </row>
    <row r="8" spans="1:6" ht="18.75">
      <c r="A8" s="13" t="s">
        <v>42</v>
      </c>
      <c r="B8" s="19">
        <v>773601001</v>
      </c>
      <c r="C8" s="20"/>
      <c r="D8" s="20"/>
      <c r="E8" s="20"/>
      <c r="F8" s="21"/>
    </row>
    <row r="9" spans="1:6" ht="18.75">
      <c r="A9" s="13" t="s">
        <v>43</v>
      </c>
      <c r="B9" s="19" t="s">
        <v>159</v>
      </c>
      <c r="C9" s="20"/>
      <c r="D9" s="20"/>
      <c r="E9" s="20"/>
      <c r="F9" s="21"/>
    </row>
    <row r="10" spans="1:6" ht="18.75">
      <c r="A10" s="13" t="s">
        <v>44</v>
      </c>
      <c r="B10" s="37" t="s">
        <v>45</v>
      </c>
      <c r="C10" s="20"/>
      <c r="D10" s="20"/>
      <c r="E10" s="20"/>
      <c r="F10" s="21"/>
    </row>
    <row r="11" spans="1:6" ht="18.75">
      <c r="A11" s="13" t="s">
        <v>46</v>
      </c>
      <c r="B11" s="19" t="s">
        <v>47</v>
      </c>
      <c r="C11" s="20"/>
      <c r="D11" s="20"/>
      <c r="E11" s="20"/>
      <c r="F11" s="21"/>
    </row>
    <row r="12" spans="1:6" ht="19.5" thickBot="1">
      <c r="A12" s="14" t="s">
        <v>48</v>
      </c>
      <c r="B12" s="22" t="s">
        <v>49</v>
      </c>
      <c r="C12" s="23"/>
      <c r="D12" s="23"/>
      <c r="E12" s="23"/>
      <c r="F12" s="24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A1:F1"/>
    <mergeCell ref="A2:F2"/>
    <mergeCell ref="B9:F9"/>
    <mergeCell ref="B10:F10"/>
    <mergeCell ref="B11:F11"/>
    <mergeCell ref="B12:F12"/>
    <mergeCell ref="B5:F5"/>
    <mergeCell ref="B3:F3"/>
    <mergeCell ref="B4:F4"/>
    <mergeCell ref="B6:F6"/>
    <mergeCell ref="B7:F7"/>
    <mergeCell ref="B8:F8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7"/>
  <sheetViews>
    <sheetView view="pageBreakPreview" zoomScale="90" zoomScaleNormal="70" zoomScaleSheetLayoutView="90" zoomScalePageLayoutView="0" workbookViewId="0" topLeftCell="A1">
      <pane ySplit="16" topLeftCell="A17" activePane="bottomLeft" state="frozen"/>
      <selection pane="topLeft" activeCell="BD21" sqref="BD21"/>
      <selection pane="bottomLeft" activeCell="A27" sqref="A27:CX27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54" t="s">
        <v>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57" customHeight="1">
      <c r="A10" s="55" t="s">
        <v>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pans="36:88" s="6" customFormat="1" ht="19.5">
      <c r="AJ11" s="7" t="s">
        <v>5</v>
      </c>
      <c r="AK11" s="39" t="s">
        <v>157</v>
      </c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</row>
    <row r="12" spans="37:88" ht="14.25" customHeight="1">
      <c r="AK12" s="44" t="s">
        <v>6</v>
      </c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</row>
    <row r="13" spans="40:57" s="6" customFormat="1" ht="18.75">
      <c r="AN13" s="6" t="s">
        <v>7</v>
      </c>
      <c r="AS13" s="45" t="s">
        <v>160</v>
      </c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6" t="s">
        <v>8</v>
      </c>
    </row>
    <row r="14" ht="15" hidden="1"/>
    <row r="15" spans="1:102" s="9" customFormat="1" ht="33" customHeight="1">
      <c r="A15" s="40" t="s">
        <v>20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 t="s">
        <v>9</v>
      </c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53" t="s">
        <v>10</v>
      </c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</row>
    <row r="16" spans="1:102" s="9" customFormat="1" ht="50.25" customHeight="1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52" t="s">
        <v>11</v>
      </c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 t="s">
        <v>14</v>
      </c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3"/>
    </row>
    <row r="17" spans="1:102" s="10" customFormat="1" ht="168.75" customHeight="1">
      <c r="A17" s="48" t="s">
        <v>23</v>
      </c>
      <c r="B17" s="48"/>
      <c r="C17" s="48"/>
      <c r="D17" s="48"/>
      <c r="E17" s="48"/>
      <c r="F17" s="48"/>
      <c r="G17" s="48"/>
      <c r="H17" s="48"/>
      <c r="I17" s="49" t="s">
        <v>13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50"/>
      <c r="BB17" s="47" t="s">
        <v>12</v>
      </c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6">
        <f>'[3]станд.тариф.став.'!$E$4</f>
        <v>1068.210687524724</v>
      </c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6">
        <f>BU17</f>
        <v>1068.210687524724</v>
      </c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</row>
    <row r="18" spans="1:102" s="10" customFormat="1" ht="51" customHeight="1">
      <c r="A18" s="48" t="s">
        <v>24</v>
      </c>
      <c r="B18" s="48"/>
      <c r="C18" s="48"/>
      <c r="D18" s="48"/>
      <c r="E18" s="48"/>
      <c r="F18" s="48"/>
      <c r="G18" s="48"/>
      <c r="H18" s="48"/>
      <c r="I18" s="49" t="s">
        <v>15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50"/>
      <c r="BB18" s="59" t="s">
        <v>12</v>
      </c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46">
        <f>'[3]кальк.'!$E$9</f>
        <v>420.4080557314381</v>
      </c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6">
        <f>BU18</f>
        <v>420.4080557314381</v>
      </c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</row>
    <row r="19" spans="1:102" s="10" customFormat="1" ht="48.75" customHeight="1">
      <c r="A19" s="56" t="s">
        <v>25</v>
      </c>
      <c r="B19" s="56"/>
      <c r="C19" s="56"/>
      <c r="D19" s="56"/>
      <c r="E19" s="56"/>
      <c r="F19" s="56"/>
      <c r="G19" s="56"/>
      <c r="H19" s="56"/>
      <c r="I19" s="57" t="s">
        <v>16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8"/>
      <c r="BB19" s="47" t="s">
        <v>17</v>
      </c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6">
        <f>'[3]кальк.'!$E$16</f>
        <v>403.1372559514421</v>
      </c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>
        <f aca="true" t="shared" si="0" ref="CJ19:CJ25">BU19</f>
        <v>403.1372559514421</v>
      </c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</row>
    <row r="20" spans="1:102" s="10" customFormat="1" ht="82.5" customHeight="1">
      <c r="A20" s="48" t="s">
        <v>26</v>
      </c>
      <c r="B20" s="48"/>
      <c r="C20" s="48"/>
      <c r="D20" s="48"/>
      <c r="E20" s="48"/>
      <c r="F20" s="48"/>
      <c r="G20" s="48"/>
      <c r="H20" s="48"/>
      <c r="I20" s="49" t="s">
        <v>30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50"/>
      <c r="BB20" s="59" t="s">
        <v>17</v>
      </c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1">
        <f>'[3]кальк.'!$E$20</f>
        <v>100.72167344601888</v>
      </c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46">
        <f t="shared" si="0"/>
        <v>100.72167344601888</v>
      </c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</row>
    <row r="21" spans="1:102" s="10" customFormat="1" ht="85.5" customHeight="1">
      <c r="A21" s="48" t="s">
        <v>27</v>
      </c>
      <c r="B21" s="48"/>
      <c r="C21" s="48"/>
      <c r="D21" s="48"/>
      <c r="E21" s="48"/>
      <c r="F21" s="48"/>
      <c r="G21" s="48"/>
      <c r="H21" s="48"/>
      <c r="I21" s="49" t="s">
        <v>18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50"/>
      <c r="BB21" s="59" t="s">
        <v>12</v>
      </c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1">
        <f>'[3]кальк.'!$E$24</f>
        <v>143.94370239582523</v>
      </c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46">
        <f t="shared" si="0"/>
        <v>143.94370239582523</v>
      </c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</row>
    <row r="22" spans="1:102" s="10" customFormat="1" ht="135" customHeight="1">
      <c r="A22" s="48" t="s">
        <v>155</v>
      </c>
      <c r="B22" s="48"/>
      <c r="C22" s="48"/>
      <c r="D22" s="48"/>
      <c r="E22" s="48"/>
      <c r="F22" s="48"/>
      <c r="G22" s="48"/>
      <c r="H22" s="48"/>
      <c r="I22" s="49" t="s">
        <v>32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50"/>
      <c r="BB22" s="59" t="s">
        <v>17</v>
      </c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62">
        <f>'[3]станд.тариф.став.'!$C$8</f>
        <v>573568</v>
      </c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3">
        <f t="shared" si="0"/>
        <v>573568</v>
      </c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</row>
    <row r="23" spans="1:102" s="10" customFormat="1" ht="135" customHeight="1">
      <c r="A23" s="48" t="s">
        <v>156</v>
      </c>
      <c r="B23" s="48"/>
      <c r="C23" s="48"/>
      <c r="D23" s="48"/>
      <c r="E23" s="48"/>
      <c r="F23" s="48"/>
      <c r="G23" s="48"/>
      <c r="H23" s="48"/>
      <c r="I23" s="49" t="s">
        <v>32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50"/>
      <c r="BB23" s="59" t="s">
        <v>17</v>
      </c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62">
        <f>'[3]станд.тариф.став.'!$C$9</f>
        <v>702027</v>
      </c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3">
        <f>BU23</f>
        <v>702027</v>
      </c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</row>
    <row r="24" spans="1:102" s="10" customFormat="1" ht="132.75" customHeight="1">
      <c r="A24" s="56" t="s">
        <v>28</v>
      </c>
      <c r="B24" s="56"/>
      <c r="C24" s="56"/>
      <c r="D24" s="56"/>
      <c r="E24" s="56"/>
      <c r="F24" s="56"/>
      <c r="G24" s="56"/>
      <c r="H24" s="56"/>
      <c r="I24" s="57" t="s">
        <v>31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8"/>
      <c r="BB24" s="47" t="s">
        <v>17</v>
      </c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6">
        <f t="shared" si="0"/>
        <v>0</v>
      </c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</row>
    <row r="25" spans="1:102" s="10" customFormat="1" ht="119.25" customHeight="1">
      <c r="A25" s="48" t="s">
        <v>29</v>
      </c>
      <c r="B25" s="48"/>
      <c r="C25" s="48"/>
      <c r="D25" s="48"/>
      <c r="E25" s="48"/>
      <c r="F25" s="48"/>
      <c r="G25" s="48"/>
      <c r="H25" s="48"/>
      <c r="I25" s="49" t="s">
        <v>33</v>
      </c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50"/>
      <c r="BB25" s="59" t="s">
        <v>12</v>
      </c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62">
        <f>'[3]станд.тариф.став.'!$C$17</f>
        <v>4053.6833333333334</v>
      </c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46">
        <f t="shared" si="0"/>
        <v>4053.6833333333334</v>
      </c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</row>
    <row r="26" ht="4.5" customHeight="1" hidden="1"/>
    <row r="27" spans="1:102" ht="44.25" customHeight="1">
      <c r="A27" s="60" t="s">
        <v>19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</row>
    <row r="28" ht="3" customHeight="1"/>
  </sheetData>
  <sheetProtection/>
  <mergeCells count="57">
    <mergeCell ref="A23:H23"/>
    <mergeCell ref="I23:BA23"/>
    <mergeCell ref="BB23:BT23"/>
    <mergeCell ref="BU23:CI23"/>
    <mergeCell ref="CJ23:CX23"/>
    <mergeCell ref="BB15:BT16"/>
    <mergeCell ref="BU15:CX15"/>
    <mergeCell ref="BB22:BT22"/>
    <mergeCell ref="BU22:CI22"/>
    <mergeCell ref="A21:H21"/>
    <mergeCell ref="CJ25:CX25"/>
    <mergeCell ref="A25:H25"/>
    <mergeCell ref="I25:BA25"/>
    <mergeCell ref="BB25:BT25"/>
    <mergeCell ref="BU25:CI25"/>
    <mergeCell ref="CJ22:CX22"/>
    <mergeCell ref="A24:H24"/>
    <mergeCell ref="CJ24:CX24"/>
    <mergeCell ref="A22:H22"/>
    <mergeCell ref="I22:BA22"/>
    <mergeCell ref="A27:CX27"/>
    <mergeCell ref="A20:H20"/>
    <mergeCell ref="I20:BA20"/>
    <mergeCell ref="BB20:BT20"/>
    <mergeCell ref="BU20:CI20"/>
    <mergeCell ref="I24:BA24"/>
    <mergeCell ref="BB24:BT24"/>
    <mergeCell ref="BU24:CI24"/>
    <mergeCell ref="CJ20:CX20"/>
    <mergeCell ref="BB21:BT21"/>
    <mergeCell ref="I21:BA21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BU17:CI17"/>
    <mergeCell ref="CJ17:CX17"/>
    <mergeCell ref="BU21:CI21"/>
    <mergeCell ref="CJ21:CX21"/>
    <mergeCell ref="CJ16:CX16"/>
    <mergeCell ref="BU16:CI16"/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5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3"/>
  <sheetViews>
    <sheetView view="pageBreakPreview" zoomScaleNormal="70" zoomScaleSheetLayoutView="100" zoomScalePageLayoutView="0" workbookViewId="0" topLeftCell="A1">
      <pane xSplit="44" ySplit="12" topLeftCell="AS13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A10" sqref="A10:CX10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52</v>
      </c>
    </row>
    <row r="2" spans="66:102" s="1" customFormat="1" ht="41.25" customHeight="1">
      <c r="BN2" s="38" t="s">
        <v>1</v>
      </c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54" t="s">
        <v>53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18.75" customHeight="1">
      <c r="A10" s="82" t="s">
        <v>54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</row>
    <row r="11" ht="15" customHeight="1" hidden="1"/>
    <row r="12" spans="1:102" s="9" customFormat="1" ht="114" customHeight="1">
      <c r="A12" s="53" t="s">
        <v>55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83"/>
      <c r="AS12" s="52" t="s">
        <v>56</v>
      </c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3" t="s">
        <v>57</v>
      </c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53" t="s">
        <v>58</v>
      </c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83"/>
    </row>
    <row r="13" spans="1:102" s="10" customFormat="1" ht="37.5" customHeight="1">
      <c r="A13" s="68" t="s">
        <v>59</v>
      </c>
      <c r="B13" s="69"/>
      <c r="C13" s="69"/>
      <c r="D13" s="69"/>
      <c r="E13" s="69"/>
      <c r="F13" s="69"/>
      <c r="G13" s="69"/>
      <c r="H13" s="69"/>
      <c r="I13" s="70" t="s">
        <v>60</v>
      </c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1"/>
      <c r="AS13" s="72">
        <f>AS14+AS15</f>
        <v>100897.93337554514</v>
      </c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3">
        <f>BM14+BM15</f>
        <v>240</v>
      </c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4">
        <f>AS13/BM13</f>
        <v>420.4080557314381</v>
      </c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</row>
    <row r="14" spans="1:102" s="10" customFormat="1" ht="19.5" customHeight="1">
      <c r="A14" s="75"/>
      <c r="B14" s="76"/>
      <c r="C14" s="76"/>
      <c r="D14" s="76"/>
      <c r="E14" s="76"/>
      <c r="F14" s="76"/>
      <c r="G14" s="76"/>
      <c r="H14" s="76"/>
      <c r="I14" s="77" t="s">
        <v>11</v>
      </c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8"/>
      <c r="AS14" s="79">
        <f>'[3]кальк.'!$C$9</f>
        <v>50448.96668777257</v>
      </c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80">
        <v>120</v>
      </c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74">
        <f>AS14/BM14</f>
        <v>420.4080557314381</v>
      </c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</row>
    <row r="15" spans="1:102" s="10" customFormat="1" ht="19.5" customHeight="1">
      <c r="A15" s="65"/>
      <c r="B15" s="56"/>
      <c r="C15" s="56"/>
      <c r="D15" s="56"/>
      <c r="E15" s="56"/>
      <c r="F15" s="56"/>
      <c r="G15" s="56"/>
      <c r="H15" s="56"/>
      <c r="I15" s="66" t="s">
        <v>61</v>
      </c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7"/>
      <c r="AS15" s="79">
        <f>AS14</f>
        <v>50448.96668777257</v>
      </c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80">
        <v>120</v>
      </c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74">
        <f>AS15/BM15</f>
        <v>420.4080557314381</v>
      </c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</row>
    <row r="16" spans="1:102" s="10" customFormat="1" ht="48.75" customHeight="1">
      <c r="A16" s="81" t="s">
        <v>62</v>
      </c>
      <c r="B16" s="48"/>
      <c r="C16" s="48"/>
      <c r="D16" s="48"/>
      <c r="E16" s="48"/>
      <c r="F16" s="48"/>
      <c r="G16" s="48"/>
      <c r="H16" s="48"/>
      <c r="I16" s="49" t="s">
        <v>63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50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</row>
    <row r="17" spans="1:102" s="10" customFormat="1" ht="48.75" customHeight="1">
      <c r="A17" s="68" t="s">
        <v>64</v>
      </c>
      <c r="B17" s="69"/>
      <c r="C17" s="69"/>
      <c r="D17" s="69"/>
      <c r="E17" s="69"/>
      <c r="F17" s="69"/>
      <c r="G17" s="69"/>
      <c r="H17" s="69"/>
      <c r="I17" s="70" t="s">
        <v>65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1"/>
      <c r="AS17" s="72">
        <f>AS18+AS19+AS20+AS21+AS22</f>
        <v>1762037</v>
      </c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4">
        <f>CG18+CG19+CG20+CG21+CG22</f>
        <v>9197.211559139785</v>
      </c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</row>
    <row r="18" spans="1:102" s="10" customFormat="1" ht="15.75">
      <c r="A18" s="75"/>
      <c r="B18" s="76"/>
      <c r="C18" s="76"/>
      <c r="D18" s="76"/>
      <c r="E18" s="76"/>
      <c r="F18" s="76"/>
      <c r="G18" s="76"/>
      <c r="H18" s="76"/>
      <c r="I18" s="77" t="s">
        <v>66</v>
      </c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8"/>
      <c r="AS18" s="79">
        <f>'[3]кальк.'!$C$12</f>
        <v>1275595</v>
      </c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80">
        <v>248</v>
      </c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74">
        <f>AS18/BM18</f>
        <v>5143.528225806452</v>
      </c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</row>
    <row r="19" spans="1:102" s="10" customFormat="1" ht="15.75">
      <c r="A19" s="75"/>
      <c r="B19" s="76"/>
      <c r="C19" s="76"/>
      <c r="D19" s="76"/>
      <c r="E19" s="76"/>
      <c r="F19" s="76"/>
      <c r="G19" s="76"/>
      <c r="H19" s="76"/>
      <c r="I19" s="77" t="s">
        <v>67</v>
      </c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8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</row>
    <row r="20" spans="1:102" s="10" customFormat="1" ht="15.75">
      <c r="A20" s="75"/>
      <c r="B20" s="76"/>
      <c r="C20" s="76"/>
      <c r="D20" s="76"/>
      <c r="E20" s="76"/>
      <c r="F20" s="76"/>
      <c r="G20" s="76"/>
      <c r="H20" s="76"/>
      <c r="I20" s="77" t="s">
        <v>68</v>
      </c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8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</row>
    <row r="21" spans="1:102" s="10" customFormat="1" ht="66.75" customHeight="1">
      <c r="A21" s="75"/>
      <c r="B21" s="76"/>
      <c r="C21" s="76"/>
      <c r="D21" s="76"/>
      <c r="E21" s="76"/>
      <c r="F21" s="76"/>
      <c r="G21" s="76"/>
      <c r="H21" s="76"/>
      <c r="I21" s="77" t="s">
        <v>69</v>
      </c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8"/>
      <c r="AS21" s="79">
        <f>'[3]кальк.'!$C$15</f>
        <v>486442</v>
      </c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80">
        <v>120</v>
      </c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74">
        <f>AS21/BM21</f>
        <v>4053.6833333333334</v>
      </c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</row>
    <row r="22" spans="1:102" s="10" customFormat="1" ht="50.25" customHeight="1">
      <c r="A22" s="65"/>
      <c r="B22" s="56"/>
      <c r="C22" s="56"/>
      <c r="D22" s="56"/>
      <c r="E22" s="56"/>
      <c r="F22" s="56"/>
      <c r="G22" s="56"/>
      <c r="H22" s="56"/>
      <c r="I22" s="66" t="s">
        <v>70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7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</row>
    <row r="23" spans="1:102" s="10" customFormat="1" ht="48.75" customHeight="1">
      <c r="A23" s="68" t="s">
        <v>71</v>
      </c>
      <c r="B23" s="69"/>
      <c r="C23" s="69"/>
      <c r="D23" s="69"/>
      <c r="E23" s="69"/>
      <c r="F23" s="69"/>
      <c r="G23" s="69"/>
      <c r="H23" s="69"/>
      <c r="I23" s="70" t="s">
        <v>72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1"/>
      <c r="AS23" s="72">
        <f>AS24+AS25</f>
        <v>96752.94142834611</v>
      </c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3">
        <f>BM24+BM25</f>
        <v>240</v>
      </c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4">
        <f aca="true" t="shared" si="0" ref="CG23:CG31">AS23/BM23</f>
        <v>403.1372559514421</v>
      </c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</row>
    <row r="24" spans="1:102" s="10" customFormat="1" ht="19.5" customHeight="1">
      <c r="A24" s="75"/>
      <c r="B24" s="76"/>
      <c r="C24" s="76"/>
      <c r="D24" s="76"/>
      <c r="E24" s="76"/>
      <c r="F24" s="76"/>
      <c r="G24" s="76"/>
      <c r="H24" s="76"/>
      <c r="I24" s="77" t="s">
        <v>11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8"/>
      <c r="AS24" s="79">
        <f>'[3]кальк.'!$C$16</f>
        <v>48376.470714173054</v>
      </c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80">
        <v>120</v>
      </c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74">
        <f t="shared" si="0"/>
        <v>403.1372559514421</v>
      </c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</row>
    <row r="25" spans="1:102" s="10" customFormat="1" ht="19.5" customHeight="1">
      <c r="A25" s="65"/>
      <c r="B25" s="56"/>
      <c r="C25" s="56"/>
      <c r="D25" s="56"/>
      <c r="E25" s="56"/>
      <c r="F25" s="56"/>
      <c r="G25" s="56"/>
      <c r="H25" s="56"/>
      <c r="I25" s="66" t="s">
        <v>61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7"/>
      <c r="AS25" s="63">
        <f>AS24</f>
        <v>48376.470714173054</v>
      </c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47">
        <v>120</v>
      </c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74">
        <f t="shared" si="0"/>
        <v>403.1372559514421</v>
      </c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</row>
    <row r="26" spans="1:102" s="10" customFormat="1" ht="81.75" customHeight="1">
      <c r="A26" s="68" t="s">
        <v>73</v>
      </c>
      <c r="B26" s="69"/>
      <c r="C26" s="69"/>
      <c r="D26" s="69"/>
      <c r="E26" s="69"/>
      <c r="F26" s="69"/>
      <c r="G26" s="69"/>
      <c r="H26" s="69"/>
      <c r="I26" s="70" t="s">
        <v>74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1"/>
      <c r="AS26" s="72">
        <f>AS27+AS28</f>
        <v>24173.20162704453</v>
      </c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3">
        <f>BM27+BM28</f>
        <v>240</v>
      </c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4">
        <f t="shared" si="0"/>
        <v>100.72167344601888</v>
      </c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</row>
    <row r="27" spans="1:102" s="10" customFormat="1" ht="19.5" customHeight="1">
      <c r="A27" s="75"/>
      <c r="B27" s="76"/>
      <c r="C27" s="76"/>
      <c r="D27" s="76"/>
      <c r="E27" s="76"/>
      <c r="F27" s="76"/>
      <c r="G27" s="76"/>
      <c r="H27" s="76"/>
      <c r="I27" s="77" t="s">
        <v>11</v>
      </c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8"/>
      <c r="AS27" s="79">
        <f>'[3]кальк.'!$C$20</f>
        <v>12086.600813522266</v>
      </c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80">
        <v>120</v>
      </c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74">
        <f t="shared" si="0"/>
        <v>100.72167344601888</v>
      </c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</row>
    <row r="28" spans="1:102" s="10" customFormat="1" ht="19.5" customHeight="1">
      <c r="A28" s="65"/>
      <c r="B28" s="56"/>
      <c r="C28" s="56"/>
      <c r="D28" s="56"/>
      <c r="E28" s="56"/>
      <c r="F28" s="56"/>
      <c r="G28" s="56"/>
      <c r="H28" s="56"/>
      <c r="I28" s="66" t="s">
        <v>61</v>
      </c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7"/>
      <c r="AS28" s="63">
        <f>AS27</f>
        <v>12086.600813522266</v>
      </c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47">
        <v>120</v>
      </c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74">
        <f t="shared" si="0"/>
        <v>100.72167344601888</v>
      </c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</row>
    <row r="29" spans="1:102" s="10" customFormat="1" ht="150" customHeight="1">
      <c r="A29" s="68" t="s">
        <v>75</v>
      </c>
      <c r="B29" s="69"/>
      <c r="C29" s="69"/>
      <c r="D29" s="69"/>
      <c r="E29" s="69"/>
      <c r="F29" s="69"/>
      <c r="G29" s="69"/>
      <c r="H29" s="69"/>
      <c r="I29" s="70" t="s">
        <v>76</v>
      </c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1"/>
      <c r="AS29" s="72">
        <f>AS30+AS31</f>
        <v>34546.48857499805</v>
      </c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3">
        <f>BM30+BM31</f>
        <v>240</v>
      </c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4">
        <f t="shared" si="0"/>
        <v>143.94370239582523</v>
      </c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</row>
    <row r="30" spans="1:102" s="10" customFormat="1" ht="15.75">
      <c r="A30" s="75"/>
      <c r="B30" s="76"/>
      <c r="C30" s="76"/>
      <c r="D30" s="76"/>
      <c r="E30" s="76"/>
      <c r="F30" s="76"/>
      <c r="G30" s="76"/>
      <c r="H30" s="76"/>
      <c r="I30" s="77" t="s">
        <v>11</v>
      </c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8"/>
      <c r="AS30" s="79">
        <f>'[3]кальк.'!$C$24</f>
        <v>17273.244287499027</v>
      </c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80">
        <v>120</v>
      </c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74">
        <f t="shared" si="0"/>
        <v>143.94370239582523</v>
      </c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</row>
    <row r="31" spans="1:102" s="10" customFormat="1" ht="15.75">
      <c r="A31" s="65"/>
      <c r="B31" s="56"/>
      <c r="C31" s="56"/>
      <c r="D31" s="56"/>
      <c r="E31" s="56"/>
      <c r="F31" s="56"/>
      <c r="G31" s="56"/>
      <c r="H31" s="56"/>
      <c r="I31" s="66" t="s">
        <v>61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7"/>
      <c r="AS31" s="63">
        <f>AS30</f>
        <v>17273.244287499027</v>
      </c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47">
        <v>120</v>
      </c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51">
        <f t="shared" si="0"/>
        <v>143.94370239582523</v>
      </c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</row>
    <row r="32" ht="4.5" customHeight="1" hidden="1"/>
    <row r="33" spans="1:102" ht="27.75" customHeight="1">
      <c r="A33" s="60" t="s">
        <v>77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</row>
    <row r="34" ht="3" customHeight="1"/>
  </sheetData>
  <sheetProtection/>
  <mergeCells count="103"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3:CX3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view="pageBreakPreview" zoomScale="80" zoomScaleSheetLayoutView="80" zoomScalePageLayoutView="0" workbookViewId="0" topLeftCell="A1">
      <pane xSplit="61" ySplit="14" topLeftCell="BJ33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CD39" sqref="CD39:CX39"/>
    </sheetView>
  </sheetViews>
  <sheetFormatPr defaultColWidth="0.875" defaultRowHeight="12.75"/>
  <cols>
    <col min="1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78</v>
      </c>
    </row>
    <row r="2" spans="67:102" s="1" customFormat="1" ht="40.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54" t="s">
        <v>79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39.75" customHeight="1">
      <c r="A10" s="55" t="s">
        <v>80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="16" customFormat="1" ht="15.75" hidden="1"/>
    <row r="12" s="3" customFormat="1" ht="16.5">
      <c r="CX12" s="4" t="s">
        <v>81</v>
      </c>
    </row>
    <row r="13" s="16" customFormat="1" ht="6" customHeight="1" hidden="1"/>
    <row r="14" spans="1:102" s="9" customFormat="1" ht="64.5" customHeight="1">
      <c r="A14" s="83" t="s">
        <v>82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3" t="s">
        <v>83</v>
      </c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53" t="s">
        <v>84</v>
      </c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</row>
    <row r="15" spans="1:102" s="10" customFormat="1" ht="36" customHeight="1">
      <c r="A15" s="69" t="s">
        <v>59</v>
      </c>
      <c r="B15" s="69"/>
      <c r="C15" s="69"/>
      <c r="D15" s="69"/>
      <c r="E15" s="69"/>
      <c r="F15" s="69"/>
      <c r="G15" s="69"/>
      <c r="H15" s="69"/>
      <c r="I15" s="71" t="s">
        <v>85</v>
      </c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>
        <f>CD17+CD18+CD19+CD20+CD21+CD32</f>
        <v>128.18528250296688</v>
      </c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101"/>
    </row>
    <row r="16" spans="1:102" s="10" customFormat="1" ht="21.75" customHeight="1">
      <c r="A16" s="76"/>
      <c r="B16" s="76"/>
      <c r="C16" s="76"/>
      <c r="D16" s="76"/>
      <c r="E16" s="76"/>
      <c r="F16" s="76"/>
      <c r="G16" s="76"/>
      <c r="H16" s="76"/>
      <c r="I16" s="102" t="s">
        <v>86</v>
      </c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75"/>
    </row>
    <row r="17" spans="1:102" s="10" customFormat="1" ht="21.75" customHeight="1">
      <c r="A17" s="76"/>
      <c r="B17" s="76"/>
      <c r="C17" s="76"/>
      <c r="D17" s="76"/>
      <c r="E17" s="76"/>
      <c r="F17" s="76"/>
      <c r="G17" s="76"/>
      <c r="H17" s="76"/>
      <c r="I17" s="78" t="s">
        <v>87</v>
      </c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>
        <v>13</v>
      </c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75"/>
    </row>
    <row r="18" spans="1:102" s="10" customFormat="1" ht="21.75" customHeight="1">
      <c r="A18" s="76"/>
      <c r="B18" s="76"/>
      <c r="C18" s="76"/>
      <c r="D18" s="76"/>
      <c r="E18" s="76"/>
      <c r="F18" s="76"/>
      <c r="G18" s="76"/>
      <c r="H18" s="76"/>
      <c r="I18" s="78" t="s">
        <v>88</v>
      </c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75"/>
    </row>
    <row r="19" spans="1:102" s="10" customFormat="1" ht="21.75" customHeight="1">
      <c r="A19" s="76"/>
      <c r="B19" s="76"/>
      <c r="C19" s="76"/>
      <c r="D19" s="76"/>
      <c r="E19" s="76"/>
      <c r="F19" s="76"/>
      <c r="G19" s="76"/>
      <c r="H19" s="76"/>
      <c r="I19" s="78" t="s">
        <v>89</v>
      </c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>
        <f>'[3]НВВ'!$C$12</f>
        <v>64.6664618340454</v>
      </c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7"/>
    </row>
    <row r="20" spans="1:102" s="10" customFormat="1" ht="21.75" customHeight="1">
      <c r="A20" s="76"/>
      <c r="B20" s="76"/>
      <c r="C20" s="76"/>
      <c r="D20" s="76"/>
      <c r="E20" s="76"/>
      <c r="F20" s="76"/>
      <c r="G20" s="76"/>
      <c r="H20" s="76"/>
      <c r="I20" s="78" t="s">
        <v>90</v>
      </c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>
        <f>CD19*30.4%</f>
        <v>19.6586043975498</v>
      </c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7"/>
    </row>
    <row r="21" spans="1:102" s="10" customFormat="1" ht="21.75" customHeight="1">
      <c r="A21" s="76"/>
      <c r="B21" s="76"/>
      <c r="C21" s="76"/>
      <c r="D21" s="76"/>
      <c r="E21" s="76"/>
      <c r="F21" s="76"/>
      <c r="G21" s="76"/>
      <c r="H21" s="76"/>
      <c r="I21" s="78" t="s">
        <v>91</v>
      </c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96">
        <f>CD23+CD24+CD25</f>
        <v>17.901728386885747</v>
      </c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7"/>
    </row>
    <row r="22" spans="1:102" s="10" customFormat="1" ht="21.75" customHeight="1">
      <c r="A22" s="76"/>
      <c r="B22" s="76"/>
      <c r="C22" s="76"/>
      <c r="D22" s="76"/>
      <c r="E22" s="76"/>
      <c r="F22" s="76"/>
      <c r="G22" s="76"/>
      <c r="H22" s="76"/>
      <c r="I22" s="78" t="s">
        <v>92</v>
      </c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75"/>
    </row>
    <row r="23" spans="1:102" s="10" customFormat="1" ht="36.75" customHeight="1">
      <c r="A23" s="76"/>
      <c r="B23" s="76"/>
      <c r="C23" s="76"/>
      <c r="D23" s="76"/>
      <c r="E23" s="76"/>
      <c r="F23" s="76"/>
      <c r="G23" s="76"/>
      <c r="H23" s="76"/>
      <c r="I23" s="93" t="s">
        <v>93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75"/>
    </row>
    <row r="24" spans="1:102" s="10" customFormat="1" ht="54" customHeight="1">
      <c r="A24" s="76"/>
      <c r="B24" s="76"/>
      <c r="C24" s="76"/>
      <c r="D24" s="76"/>
      <c r="E24" s="76"/>
      <c r="F24" s="76"/>
      <c r="G24" s="76"/>
      <c r="H24" s="76"/>
      <c r="I24" s="93" t="s">
        <v>94</v>
      </c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75"/>
    </row>
    <row r="25" spans="1:102" s="10" customFormat="1" ht="36.75" customHeight="1">
      <c r="A25" s="76"/>
      <c r="B25" s="76"/>
      <c r="C25" s="76"/>
      <c r="D25" s="76"/>
      <c r="E25" s="76"/>
      <c r="F25" s="76"/>
      <c r="G25" s="76"/>
      <c r="H25" s="76"/>
      <c r="I25" s="93" t="s">
        <v>95</v>
      </c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96">
        <f>CD27+CD28+CD29+CD30+CD31</f>
        <v>17.901728386885747</v>
      </c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7"/>
    </row>
    <row r="26" spans="1:102" s="10" customFormat="1" ht="21.75" customHeight="1">
      <c r="A26" s="76"/>
      <c r="B26" s="76"/>
      <c r="C26" s="76"/>
      <c r="D26" s="76"/>
      <c r="E26" s="76"/>
      <c r="F26" s="76"/>
      <c r="G26" s="76"/>
      <c r="H26" s="76"/>
      <c r="I26" s="93" t="s">
        <v>86</v>
      </c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75"/>
    </row>
    <row r="27" spans="1:102" s="10" customFormat="1" ht="21.75" customHeight="1">
      <c r="A27" s="76"/>
      <c r="B27" s="76"/>
      <c r="C27" s="76"/>
      <c r="D27" s="76"/>
      <c r="E27" s="76"/>
      <c r="F27" s="76"/>
      <c r="G27" s="76"/>
      <c r="H27" s="76"/>
      <c r="I27" s="98" t="s">
        <v>96</v>
      </c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>
        <v>4</v>
      </c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75"/>
    </row>
    <row r="28" spans="1:102" s="10" customFormat="1" ht="36" customHeight="1">
      <c r="A28" s="76"/>
      <c r="B28" s="76"/>
      <c r="C28" s="76"/>
      <c r="D28" s="76"/>
      <c r="E28" s="76"/>
      <c r="F28" s="76"/>
      <c r="G28" s="76"/>
      <c r="H28" s="76"/>
      <c r="I28" s="98" t="s">
        <v>97</v>
      </c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75"/>
    </row>
    <row r="29" spans="1:102" s="10" customFormat="1" ht="54" customHeight="1">
      <c r="A29" s="76"/>
      <c r="B29" s="76"/>
      <c r="C29" s="76"/>
      <c r="D29" s="76"/>
      <c r="E29" s="76"/>
      <c r="F29" s="76"/>
      <c r="G29" s="76"/>
      <c r="H29" s="76"/>
      <c r="I29" s="98" t="s">
        <v>98</v>
      </c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>
        <v>0.5</v>
      </c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75"/>
    </row>
    <row r="30" spans="1:102" s="10" customFormat="1" ht="22.5" customHeight="1">
      <c r="A30" s="76"/>
      <c r="B30" s="76"/>
      <c r="C30" s="76"/>
      <c r="D30" s="76"/>
      <c r="E30" s="76"/>
      <c r="F30" s="76"/>
      <c r="G30" s="76"/>
      <c r="H30" s="76"/>
      <c r="I30" s="98" t="s">
        <v>99</v>
      </c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>
        <v>10.5</v>
      </c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75"/>
    </row>
    <row r="31" spans="1:102" s="10" customFormat="1" ht="36.75" customHeight="1">
      <c r="A31" s="76"/>
      <c r="B31" s="76"/>
      <c r="C31" s="76"/>
      <c r="D31" s="76"/>
      <c r="E31" s="76"/>
      <c r="F31" s="76"/>
      <c r="G31" s="76"/>
      <c r="H31" s="76"/>
      <c r="I31" s="98" t="s">
        <v>100</v>
      </c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96">
        <f>'[3]НВВ'!$C$22</f>
        <v>2.9017283868857477</v>
      </c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7"/>
    </row>
    <row r="32" spans="1:102" s="10" customFormat="1" ht="21.75" customHeight="1">
      <c r="A32" s="76"/>
      <c r="B32" s="76"/>
      <c r="C32" s="76"/>
      <c r="D32" s="76"/>
      <c r="E32" s="76"/>
      <c r="F32" s="76"/>
      <c r="G32" s="76"/>
      <c r="H32" s="76"/>
      <c r="I32" s="78" t="s">
        <v>101</v>
      </c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>
        <f>CD34+CD35+CD36+CD37</f>
        <v>12.958487884485933</v>
      </c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7"/>
    </row>
    <row r="33" spans="1:102" s="10" customFormat="1" ht="21.75" customHeight="1">
      <c r="A33" s="76"/>
      <c r="B33" s="76"/>
      <c r="C33" s="76"/>
      <c r="D33" s="76"/>
      <c r="E33" s="76"/>
      <c r="F33" s="76"/>
      <c r="G33" s="76"/>
      <c r="H33" s="76"/>
      <c r="I33" s="78" t="s">
        <v>86</v>
      </c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75"/>
    </row>
    <row r="34" spans="1:102" s="10" customFormat="1" ht="21.75" customHeight="1">
      <c r="A34" s="76"/>
      <c r="B34" s="76"/>
      <c r="C34" s="76"/>
      <c r="D34" s="76"/>
      <c r="E34" s="76"/>
      <c r="F34" s="76"/>
      <c r="G34" s="76"/>
      <c r="H34" s="76"/>
      <c r="I34" s="93" t="s">
        <v>102</v>
      </c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96">
        <f>'[3]НВВ'!$C$24</f>
        <v>0.14720770981655812</v>
      </c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7"/>
    </row>
    <row r="35" spans="1:102" s="10" customFormat="1" ht="21.75" customHeight="1">
      <c r="A35" s="76"/>
      <c r="B35" s="76"/>
      <c r="C35" s="76"/>
      <c r="D35" s="76"/>
      <c r="E35" s="76"/>
      <c r="F35" s="76"/>
      <c r="G35" s="76"/>
      <c r="H35" s="76"/>
      <c r="I35" s="93" t="s">
        <v>103</v>
      </c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75"/>
    </row>
    <row r="36" spans="1:102" s="10" customFormat="1" ht="21.75" customHeight="1">
      <c r="A36" s="76"/>
      <c r="B36" s="76"/>
      <c r="C36" s="76"/>
      <c r="D36" s="76"/>
      <c r="E36" s="76"/>
      <c r="F36" s="76"/>
      <c r="G36" s="76"/>
      <c r="H36" s="76"/>
      <c r="I36" s="93" t="s">
        <v>104</v>
      </c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75"/>
    </row>
    <row r="37" spans="1:102" s="10" customFormat="1" ht="37.5" customHeight="1">
      <c r="A37" s="56"/>
      <c r="B37" s="56"/>
      <c r="C37" s="56"/>
      <c r="D37" s="56"/>
      <c r="E37" s="56"/>
      <c r="F37" s="56"/>
      <c r="G37" s="56"/>
      <c r="H37" s="56"/>
      <c r="I37" s="88" t="s">
        <v>105</v>
      </c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>
        <f>'[3]НВВ'!$C$28</f>
        <v>12.811280174669376</v>
      </c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90"/>
    </row>
    <row r="38" spans="1:102" s="10" customFormat="1" ht="101.25" customHeight="1">
      <c r="A38" s="48" t="s">
        <v>62</v>
      </c>
      <c r="B38" s="48"/>
      <c r="C38" s="48"/>
      <c r="D38" s="48"/>
      <c r="E38" s="48"/>
      <c r="F38" s="48"/>
      <c r="G38" s="48"/>
      <c r="H38" s="48"/>
      <c r="I38" s="50" t="s">
        <v>106</v>
      </c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91">
        <f>'[3]НВВ'!$K$30</f>
        <v>1762.037</v>
      </c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</row>
    <row r="39" spans="1:102" s="10" customFormat="1" ht="24" customHeight="1">
      <c r="A39" s="48" t="s">
        <v>64</v>
      </c>
      <c r="B39" s="48"/>
      <c r="C39" s="48"/>
      <c r="D39" s="48"/>
      <c r="E39" s="48"/>
      <c r="F39" s="48"/>
      <c r="G39" s="48"/>
      <c r="H39" s="48"/>
      <c r="I39" s="50" t="s">
        <v>107</v>
      </c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81"/>
    </row>
    <row r="40" spans="1:102" s="10" customFormat="1" ht="39.75" customHeight="1">
      <c r="A40" s="56"/>
      <c r="B40" s="56"/>
      <c r="C40" s="56"/>
      <c r="D40" s="56"/>
      <c r="E40" s="56"/>
      <c r="F40" s="56"/>
      <c r="G40" s="56"/>
      <c r="H40" s="56"/>
      <c r="I40" s="58" t="s">
        <v>108</v>
      </c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46">
        <f>BJ15+BJ38+BJ39</f>
        <v>0</v>
      </c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86">
        <f>CD15+CD38+CD39</f>
        <v>1890.222282502967</v>
      </c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</row>
  </sheetData>
  <sheetProtection/>
  <mergeCells count="110"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  <mergeCell ref="A40:H40"/>
    <mergeCell ref="I40:BI40"/>
    <mergeCell ref="BJ40:CC40"/>
    <mergeCell ref="CD40:CX4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DH24" sqref="DH24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109</v>
      </c>
    </row>
    <row r="2" spans="67:102" s="1" customFormat="1" ht="41.2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54" t="s">
        <v>110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41.25" customHeight="1">
      <c r="A10" s="55" t="s">
        <v>111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="3" customFormat="1" ht="16.5" hidden="1"/>
    <row r="12" spans="1:102" s="9" customFormat="1" ht="84" customHeight="1">
      <c r="A12" s="83" t="s">
        <v>112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3" t="s">
        <v>113</v>
      </c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53" t="s">
        <v>114</v>
      </c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</row>
    <row r="13" spans="1:102" s="10" customFormat="1" ht="75" customHeight="1">
      <c r="A13" s="56" t="s">
        <v>59</v>
      </c>
      <c r="B13" s="56"/>
      <c r="C13" s="56"/>
      <c r="D13" s="56"/>
      <c r="E13" s="56"/>
      <c r="F13" s="56"/>
      <c r="G13" s="56"/>
      <c r="H13" s="57" t="s">
        <v>115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8"/>
      <c r="AN13" s="47">
        <v>0</v>
      </c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>
        <v>0</v>
      </c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65"/>
    </row>
    <row r="14" spans="1:102" s="10" customFormat="1" ht="133.5" customHeight="1">
      <c r="A14" s="48" t="s">
        <v>62</v>
      </c>
      <c r="B14" s="48"/>
      <c r="C14" s="48"/>
      <c r="D14" s="48"/>
      <c r="E14" s="48"/>
      <c r="F14" s="48"/>
      <c r="G14" s="48"/>
      <c r="H14" s="49" t="s">
        <v>116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50"/>
      <c r="AN14" s="59">
        <v>0</v>
      </c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>
        <v>0</v>
      </c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81"/>
    </row>
    <row r="15" spans="1:102" s="10" customFormat="1" ht="65.25" customHeight="1">
      <c r="A15" s="48" t="s">
        <v>64</v>
      </c>
      <c r="B15" s="48"/>
      <c r="C15" s="48"/>
      <c r="D15" s="48"/>
      <c r="E15" s="48"/>
      <c r="F15" s="48"/>
      <c r="G15" s="48"/>
      <c r="H15" s="49" t="s">
        <v>117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50"/>
      <c r="AN15" s="59">
        <v>0</v>
      </c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>
        <v>0</v>
      </c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81"/>
    </row>
  </sheetData>
  <sheetProtection/>
  <mergeCells count="18">
    <mergeCell ref="AN14:BS14"/>
    <mergeCell ref="BT14:CX14"/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AH20" sqref="AH20:BD20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118</v>
      </c>
    </row>
    <row r="2" spans="67:102" s="1" customFormat="1" ht="41.2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54" t="s">
        <v>110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59.25" customHeight="1">
      <c r="A10" s="55" t="s">
        <v>119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="3" customFormat="1" ht="16.5" hidden="1"/>
    <row r="12" spans="1:102" s="9" customFormat="1" ht="176.25" customHeight="1">
      <c r="A12" s="83" t="s">
        <v>112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3" t="s">
        <v>120</v>
      </c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53" t="s">
        <v>121</v>
      </c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53" t="s">
        <v>122</v>
      </c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</row>
    <row r="13" spans="1:102" s="10" customFormat="1" ht="55.5" customHeight="1">
      <c r="A13" s="76" t="s">
        <v>59</v>
      </c>
      <c r="B13" s="76"/>
      <c r="C13" s="76"/>
      <c r="D13" s="76"/>
      <c r="E13" s="76"/>
      <c r="F13" s="76"/>
      <c r="G13" s="76"/>
      <c r="H13" s="108" t="s">
        <v>123</v>
      </c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2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75"/>
    </row>
    <row r="14" spans="1:102" s="10" customFormat="1" ht="23.25" customHeight="1">
      <c r="A14" s="76"/>
      <c r="B14" s="76"/>
      <c r="C14" s="76"/>
      <c r="D14" s="76"/>
      <c r="E14" s="76"/>
      <c r="F14" s="76"/>
      <c r="G14" s="76"/>
      <c r="H14" s="104" t="s">
        <v>124</v>
      </c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5"/>
      <c r="AH14" s="80">
        <v>0</v>
      </c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>
        <v>0</v>
      </c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>
        <v>0</v>
      </c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75"/>
    </row>
    <row r="15" spans="1:102" s="10" customFormat="1" ht="23.25" customHeight="1">
      <c r="A15" s="76"/>
      <c r="B15" s="76"/>
      <c r="C15" s="76"/>
      <c r="D15" s="76"/>
      <c r="E15" s="76"/>
      <c r="F15" s="76"/>
      <c r="G15" s="76"/>
      <c r="H15" s="104" t="s">
        <v>125</v>
      </c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5"/>
      <c r="AH15" s="80">
        <v>0</v>
      </c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>
        <v>0</v>
      </c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>
        <v>0</v>
      </c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75"/>
    </row>
    <row r="16" spans="1:102" s="10" customFormat="1" ht="23.25" customHeight="1">
      <c r="A16" s="56"/>
      <c r="B16" s="56"/>
      <c r="C16" s="56"/>
      <c r="D16" s="56"/>
      <c r="E16" s="56"/>
      <c r="F16" s="56"/>
      <c r="G16" s="56"/>
      <c r="H16" s="106" t="s">
        <v>126</v>
      </c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7"/>
      <c r="AH16" s="47">
        <v>0</v>
      </c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>
        <v>0</v>
      </c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>
        <v>0</v>
      </c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65"/>
    </row>
    <row r="17" spans="1:102" s="10" customFormat="1" ht="55.5" customHeight="1">
      <c r="A17" s="76" t="s">
        <v>62</v>
      </c>
      <c r="B17" s="76"/>
      <c r="C17" s="76"/>
      <c r="D17" s="76"/>
      <c r="E17" s="76"/>
      <c r="F17" s="76"/>
      <c r="G17" s="76"/>
      <c r="H17" s="108" t="s">
        <v>127</v>
      </c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2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75"/>
    </row>
    <row r="18" spans="1:102" s="10" customFormat="1" ht="23.25" customHeight="1">
      <c r="A18" s="76"/>
      <c r="B18" s="76"/>
      <c r="C18" s="76"/>
      <c r="D18" s="76"/>
      <c r="E18" s="76"/>
      <c r="F18" s="76"/>
      <c r="G18" s="76"/>
      <c r="H18" s="104" t="s">
        <v>124</v>
      </c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5"/>
      <c r="AH18" s="80">
        <v>0</v>
      </c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>
        <v>0</v>
      </c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>
        <v>0</v>
      </c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75"/>
    </row>
    <row r="19" spans="1:102" s="10" customFormat="1" ht="23.25" customHeight="1">
      <c r="A19" s="76"/>
      <c r="B19" s="76"/>
      <c r="C19" s="76"/>
      <c r="D19" s="76"/>
      <c r="E19" s="76"/>
      <c r="F19" s="76"/>
      <c r="G19" s="76"/>
      <c r="H19" s="104" t="s">
        <v>125</v>
      </c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5"/>
      <c r="AH19" s="80">
        <v>0</v>
      </c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>
        <v>0</v>
      </c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>
        <v>0</v>
      </c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75"/>
    </row>
    <row r="20" spans="1:102" s="10" customFormat="1" ht="23.25" customHeight="1">
      <c r="A20" s="56"/>
      <c r="B20" s="56"/>
      <c r="C20" s="56"/>
      <c r="D20" s="56"/>
      <c r="E20" s="56"/>
      <c r="F20" s="56"/>
      <c r="G20" s="56"/>
      <c r="H20" s="106" t="s">
        <v>126</v>
      </c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7"/>
      <c r="AH20" s="47">
        <v>0</v>
      </c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>
        <v>0</v>
      </c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>
        <v>0</v>
      </c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65"/>
    </row>
  </sheetData>
  <sheetProtection/>
  <mergeCells count="47">
    <mergeCell ref="BO2:CX2"/>
    <mergeCell ref="A9:CX9"/>
    <mergeCell ref="A10:CX10"/>
    <mergeCell ref="A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CG21" sqref="CG21:CO21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128</v>
      </c>
    </row>
    <row r="2" spans="66:102" s="1" customFormat="1" ht="55.5" customHeight="1">
      <c r="BN2" s="38" t="s">
        <v>1</v>
      </c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54" t="s">
        <v>129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39.75" customHeight="1">
      <c r="A10" s="55" t="s">
        <v>130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ht="18.75" customHeight="1" hidden="1"/>
    <row r="12" spans="1:102" s="17" customFormat="1" ht="27.75" customHeight="1">
      <c r="A12" s="133" t="s">
        <v>131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4"/>
      <c r="V12" s="132" t="s">
        <v>132</v>
      </c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8"/>
      <c r="AW12" s="132" t="s">
        <v>133</v>
      </c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8"/>
      <c r="BX12" s="132" t="s">
        <v>134</v>
      </c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</row>
    <row r="13" spans="1:102" s="17" customFormat="1" ht="35.25" customHeight="1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6"/>
      <c r="V13" s="131" t="s">
        <v>124</v>
      </c>
      <c r="W13" s="131"/>
      <c r="X13" s="131"/>
      <c r="Y13" s="131"/>
      <c r="Z13" s="131"/>
      <c r="AA13" s="131"/>
      <c r="AB13" s="131"/>
      <c r="AC13" s="131"/>
      <c r="AD13" s="131"/>
      <c r="AE13" s="131" t="s">
        <v>125</v>
      </c>
      <c r="AF13" s="131"/>
      <c r="AG13" s="131"/>
      <c r="AH13" s="131"/>
      <c r="AI13" s="131"/>
      <c r="AJ13" s="131"/>
      <c r="AK13" s="131"/>
      <c r="AL13" s="131"/>
      <c r="AM13" s="131"/>
      <c r="AN13" s="131" t="s">
        <v>135</v>
      </c>
      <c r="AO13" s="131"/>
      <c r="AP13" s="131"/>
      <c r="AQ13" s="131"/>
      <c r="AR13" s="131"/>
      <c r="AS13" s="131"/>
      <c r="AT13" s="131"/>
      <c r="AU13" s="131"/>
      <c r="AV13" s="131"/>
      <c r="AW13" s="131" t="s">
        <v>124</v>
      </c>
      <c r="AX13" s="131"/>
      <c r="AY13" s="131"/>
      <c r="AZ13" s="131"/>
      <c r="BA13" s="131"/>
      <c r="BB13" s="131"/>
      <c r="BC13" s="131"/>
      <c r="BD13" s="131"/>
      <c r="BE13" s="131"/>
      <c r="BF13" s="131" t="s">
        <v>125</v>
      </c>
      <c r="BG13" s="131"/>
      <c r="BH13" s="131"/>
      <c r="BI13" s="131"/>
      <c r="BJ13" s="131"/>
      <c r="BK13" s="131"/>
      <c r="BL13" s="131"/>
      <c r="BM13" s="131"/>
      <c r="BN13" s="131"/>
      <c r="BO13" s="131" t="s">
        <v>135</v>
      </c>
      <c r="BP13" s="131"/>
      <c r="BQ13" s="131"/>
      <c r="BR13" s="131"/>
      <c r="BS13" s="131"/>
      <c r="BT13" s="131"/>
      <c r="BU13" s="131"/>
      <c r="BV13" s="131"/>
      <c r="BW13" s="131"/>
      <c r="BX13" s="131" t="s">
        <v>124</v>
      </c>
      <c r="BY13" s="131"/>
      <c r="BZ13" s="131"/>
      <c r="CA13" s="131"/>
      <c r="CB13" s="131"/>
      <c r="CC13" s="131"/>
      <c r="CD13" s="131"/>
      <c r="CE13" s="131"/>
      <c r="CF13" s="131"/>
      <c r="CG13" s="131" t="s">
        <v>125</v>
      </c>
      <c r="CH13" s="131"/>
      <c r="CI13" s="131"/>
      <c r="CJ13" s="131"/>
      <c r="CK13" s="131"/>
      <c r="CL13" s="131"/>
      <c r="CM13" s="131"/>
      <c r="CN13" s="131"/>
      <c r="CO13" s="131"/>
      <c r="CP13" s="131" t="s">
        <v>135</v>
      </c>
      <c r="CQ13" s="131"/>
      <c r="CR13" s="131"/>
      <c r="CS13" s="131"/>
      <c r="CT13" s="131"/>
      <c r="CU13" s="131"/>
      <c r="CV13" s="131"/>
      <c r="CW13" s="131"/>
      <c r="CX13" s="132"/>
    </row>
    <row r="14" spans="1:102" s="18" customFormat="1" ht="12.75">
      <c r="A14" s="127" t="s">
        <v>59</v>
      </c>
      <c r="B14" s="122"/>
      <c r="C14" s="122"/>
      <c r="D14" s="122"/>
      <c r="E14" s="122"/>
      <c r="F14" s="123"/>
      <c r="G14" s="128" t="s">
        <v>136</v>
      </c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3"/>
    </row>
    <row r="15" spans="1:102" s="18" customFormat="1" ht="12.75">
      <c r="A15" s="124"/>
      <c r="B15" s="120"/>
      <c r="C15" s="120"/>
      <c r="D15" s="120"/>
      <c r="E15" s="120"/>
      <c r="F15" s="121"/>
      <c r="G15" s="125" t="s">
        <v>137</v>
      </c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0"/>
      <c r="W15" s="120"/>
      <c r="X15" s="120"/>
      <c r="Y15" s="120"/>
      <c r="Z15" s="120"/>
      <c r="AA15" s="120"/>
      <c r="AB15" s="120"/>
      <c r="AC15" s="120"/>
      <c r="AD15" s="120"/>
      <c r="AE15" s="120">
        <v>0</v>
      </c>
      <c r="AF15" s="120"/>
      <c r="AG15" s="120"/>
      <c r="AH15" s="120"/>
      <c r="AI15" s="120"/>
      <c r="AJ15" s="120"/>
      <c r="AK15" s="120"/>
      <c r="AL15" s="120"/>
      <c r="AM15" s="120"/>
      <c r="AN15" s="120">
        <v>0</v>
      </c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>
        <v>0</v>
      </c>
      <c r="BG15" s="120"/>
      <c r="BH15" s="120"/>
      <c r="BI15" s="120"/>
      <c r="BJ15" s="120"/>
      <c r="BK15" s="120"/>
      <c r="BL15" s="120"/>
      <c r="BM15" s="120"/>
      <c r="BN15" s="120"/>
      <c r="BO15" s="120">
        <v>0</v>
      </c>
      <c r="BP15" s="120"/>
      <c r="BQ15" s="120"/>
      <c r="BR15" s="120"/>
      <c r="BS15" s="120"/>
      <c r="BT15" s="120"/>
      <c r="BU15" s="120"/>
      <c r="BV15" s="120"/>
      <c r="BW15" s="120"/>
      <c r="BX15" s="130"/>
      <c r="BY15" s="130"/>
      <c r="BZ15" s="130"/>
      <c r="CA15" s="130"/>
      <c r="CB15" s="130"/>
      <c r="CC15" s="130"/>
      <c r="CD15" s="130"/>
      <c r="CE15" s="130"/>
      <c r="CF15" s="130"/>
      <c r="CG15" s="120">
        <v>0</v>
      </c>
      <c r="CH15" s="120"/>
      <c r="CI15" s="120"/>
      <c r="CJ15" s="120"/>
      <c r="CK15" s="120"/>
      <c r="CL15" s="120"/>
      <c r="CM15" s="120"/>
      <c r="CN15" s="120"/>
      <c r="CO15" s="120"/>
      <c r="CP15" s="120">
        <v>0</v>
      </c>
      <c r="CQ15" s="120"/>
      <c r="CR15" s="120"/>
      <c r="CS15" s="120"/>
      <c r="CT15" s="120"/>
      <c r="CU15" s="120"/>
      <c r="CV15" s="120"/>
      <c r="CW15" s="120"/>
      <c r="CX15" s="121"/>
    </row>
    <row r="16" spans="1:102" s="18" customFormat="1" ht="12.75">
      <c r="A16" s="117"/>
      <c r="B16" s="112"/>
      <c r="C16" s="112"/>
      <c r="D16" s="112"/>
      <c r="E16" s="112"/>
      <c r="F16" s="113"/>
      <c r="G16" s="118" t="s">
        <v>138</v>
      </c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3"/>
    </row>
    <row r="17" spans="1:102" s="18" customFormat="1" ht="27.75" customHeight="1">
      <c r="A17" s="127" t="s">
        <v>62</v>
      </c>
      <c r="B17" s="122"/>
      <c r="C17" s="122"/>
      <c r="D17" s="122"/>
      <c r="E17" s="122"/>
      <c r="F17" s="123"/>
      <c r="G17" s="128" t="s">
        <v>139</v>
      </c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3"/>
    </row>
    <row r="18" spans="1:102" s="18" customFormat="1" ht="12.75">
      <c r="A18" s="124"/>
      <c r="B18" s="120"/>
      <c r="C18" s="120"/>
      <c r="D18" s="120"/>
      <c r="E18" s="120"/>
      <c r="F18" s="121"/>
      <c r="G18" s="125" t="s">
        <v>137</v>
      </c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0">
        <v>0</v>
      </c>
      <c r="W18" s="120"/>
      <c r="X18" s="120"/>
      <c r="Y18" s="120"/>
      <c r="Z18" s="120"/>
      <c r="AA18" s="120"/>
      <c r="AB18" s="120"/>
      <c r="AC18" s="120"/>
      <c r="AD18" s="120"/>
      <c r="AE18" s="120">
        <v>0</v>
      </c>
      <c r="AF18" s="120"/>
      <c r="AG18" s="120"/>
      <c r="AH18" s="120"/>
      <c r="AI18" s="120"/>
      <c r="AJ18" s="120"/>
      <c r="AK18" s="120"/>
      <c r="AL18" s="120"/>
      <c r="AM18" s="120"/>
      <c r="AN18" s="120">
        <v>0</v>
      </c>
      <c r="AO18" s="120"/>
      <c r="AP18" s="120"/>
      <c r="AQ18" s="120"/>
      <c r="AR18" s="120"/>
      <c r="AS18" s="120"/>
      <c r="AT18" s="120"/>
      <c r="AU18" s="120"/>
      <c r="AV18" s="120"/>
      <c r="AW18" s="120">
        <v>0</v>
      </c>
      <c r="AX18" s="120"/>
      <c r="AY18" s="120"/>
      <c r="AZ18" s="120"/>
      <c r="BA18" s="120"/>
      <c r="BB18" s="120"/>
      <c r="BC18" s="120"/>
      <c r="BD18" s="120"/>
      <c r="BE18" s="120"/>
      <c r="BF18" s="120">
        <v>0</v>
      </c>
      <c r="BG18" s="120"/>
      <c r="BH18" s="120"/>
      <c r="BI18" s="120"/>
      <c r="BJ18" s="120"/>
      <c r="BK18" s="120"/>
      <c r="BL18" s="120"/>
      <c r="BM18" s="120"/>
      <c r="BN18" s="120"/>
      <c r="BO18" s="120">
        <v>0</v>
      </c>
      <c r="BP18" s="120"/>
      <c r="BQ18" s="120"/>
      <c r="BR18" s="120"/>
      <c r="BS18" s="120"/>
      <c r="BT18" s="120"/>
      <c r="BU18" s="120"/>
      <c r="BV18" s="120"/>
      <c r="BW18" s="120"/>
      <c r="BX18" s="120">
        <v>0</v>
      </c>
      <c r="BY18" s="120"/>
      <c r="BZ18" s="120"/>
      <c r="CA18" s="120"/>
      <c r="CB18" s="120"/>
      <c r="CC18" s="120"/>
      <c r="CD18" s="120"/>
      <c r="CE18" s="120"/>
      <c r="CF18" s="120"/>
      <c r="CG18" s="120">
        <v>0</v>
      </c>
      <c r="CH18" s="120"/>
      <c r="CI18" s="120"/>
      <c r="CJ18" s="120"/>
      <c r="CK18" s="120"/>
      <c r="CL18" s="120"/>
      <c r="CM18" s="120"/>
      <c r="CN18" s="120"/>
      <c r="CO18" s="120"/>
      <c r="CP18" s="120">
        <v>0</v>
      </c>
      <c r="CQ18" s="120"/>
      <c r="CR18" s="120"/>
      <c r="CS18" s="120"/>
      <c r="CT18" s="120"/>
      <c r="CU18" s="120"/>
      <c r="CV18" s="120"/>
      <c r="CW18" s="120"/>
      <c r="CX18" s="121"/>
    </row>
    <row r="19" spans="1:102" s="18" customFormat="1" ht="12.75">
      <c r="A19" s="117"/>
      <c r="B19" s="112"/>
      <c r="C19" s="112"/>
      <c r="D19" s="112"/>
      <c r="E19" s="112"/>
      <c r="F19" s="113"/>
      <c r="G19" s="118" t="s">
        <v>140</v>
      </c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3"/>
    </row>
    <row r="20" spans="1:102" s="18" customFormat="1" ht="29.25" customHeight="1">
      <c r="A20" s="127" t="s">
        <v>64</v>
      </c>
      <c r="B20" s="122"/>
      <c r="C20" s="122"/>
      <c r="D20" s="122"/>
      <c r="E20" s="122"/>
      <c r="F20" s="123"/>
      <c r="G20" s="128" t="s">
        <v>141</v>
      </c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3"/>
    </row>
    <row r="21" spans="1:102" s="18" customFormat="1" ht="12.75">
      <c r="A21" s="124"/>
      <c r="B21" s="120"/>
      <c r="C21" s="120"/>
      <c r="D21" s="120"/>
      <c r="E21" s="120"/>
      <c r="F21" s="121"/>
      <c r="G21" s="125" t="s">
        <v>137</v>
      </c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0"/>
      <c r="W21" s="120"/>
      <c r="X21" s="120"/>
      <c r="Y21" s="120"/>
      <c r="Z21" s="120"/>
      <c r="AA21" s="120"/>
      <c r="AB21" s="120"/>
      <c r="AC21" s="120"/>
      <c r="AD21" s="120"/>
      <c r="AE21" s="120">
        <v>0</v>
      </c>
      <c r="AF21" s="120"/>
      <c r="AG21" s="120"/>
      <c r="AH21" s="120"/>
      <c r="AI21" s="120"/>
      <c r="AJ21" s="120"/>
      <c r="AK21" s="120"/>
      <c r="AL21" s="120"/>
      <c r="AM21" s="120"/>
      <c r="AN21" s="120">
        <v>0</v>
      </c>
      <c r="AO21" s="120"/>
      <c r="AP21" s="120"/>
      <c r="AQ21" s="120"/>
      <c r="AR21" s="120"/>
      <c r="AS21" s="120"/>
      <c r="AT21" s="120"/>
      <c r="AU21" s="120"/>
      <c r="AV21" s="120"/>
      <c r="AW21" s="120">
        <v>0</v>
      </c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>
        <v>0</v>
      </c>
      <c r="BP21" s="120"/>
      <c r="BQ21" s="120"/>
      <c r="BR21" s="120"/>
      <c r="BS21" s="120"/>
      <c r="BT21" s="120"/>
      <c r="BU21" s="120"/>
      <c r="BV21" s="120"/>
      <c r="BW21" s="120"/>
      <c r="BX21" s="120">
        <v>0</v>
      </c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>
        <v>0</v>
      </c>
      <c r="CQ21" s="120"/>
      <c r="CR21" s="120"/>
      <c r="CS21" s="120"/>
      <c r="CT21" s="120"/>
      <c r="CU21" s="120"/>
      <c r="CV21" s="120"/>
      <c r="CW21" s="120"/>
      <c r="CX21" s="121"/>
    </row>
    <row r="22" spans="1:102" s="18" customFormat="1" ht="12.75">
      <c r="A22" s="117"/>
      <c r="B22" s="112"/>
      <c r="C22" s="112"/>
      <c r="D22" s="112"/>
      <c r="E22" s="112"/>
      <c r="F22" s="113"/>
      <c r="G22" s="118" t="s">
        <v>142</v>
      </c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3"/>
    </row>
    <row r="23" spans="1:102" s="18" customFormat="1" ht="29.25" customHeight="1">
      <c r="A23" s="127" t="s">
        <v>71</v>
      </c>
      <c r="B23" s="122"/>
      <c r="C23" s="122"/>
      <c r="D23" s="122"/>
      <c r="E23" s="122"/>
      <c r="F23" s="123"/>
      <c r="G23" s="128" t="s">
        <v>143</v>
      </c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3"/>
    </row>
    <row r="24" spans="1:102" s="18" customFormat="1" ht="12.75">
      <c r="A24" s="124"/>
      <c r="B24" s="120"/>
      <c r="C24" s="120"/>
      <c r="D24" s="120"/>
      <c r="E24" s="120"/>
      <c r="F24" s="121"/>
      <c r="G24" s="125" t="s">
        <v>137</v>
      </c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0">
        <v>0</v>
      </c>
      <c r="W24" s="120"/>
      <c r="X24" s="120"/>
      <c r="Y24" s="120"/>
      <c r="Z24" s="120"/>
      <c r="AA24" s="120"/>
      <c r="AB24" s="120"/>
      <c r="AC24" s="120"/>
      <c r="AD24" s="120"/>
      <c r="AE24" s="120">
        <v>0</v>
      </c>
      <c r="AF24" s="120"/>
      <c r="AG24" s="120"/>
      <c r="AH24" s="120"/>
      <c r="AI24" s="120"/>
      <c r="AJ24" s="120"/>
      <c r="AK24" s="120"/>
      <c r="AL24" s="120"/>
      <c r="AM24" s="120"/>
      <c r="AN24" s="120">
        <v>0</v>
      </c>
      <c r="AO24" s="120"/>
      <c r="AP24" s="120"/>
      <c r="AQ24" s="120"/>
      <c r="AR24" s="120"/>
      <c r="AS24" s="120"/>
      <c r="AT24" s="120"/>
      <c r="AU24" s="120"/>
      <c r="AV24" s="120"/>
      <c r="AW24" s="120">
        <v>0</v>
      </c>
      <c r="AX24" s="120"/>
      <c r="AY24" s="120"/>
      <c r="AZ24" s="120"/>
      <c r="BA24" s="120"/>
      <c r="BB24" s="120"/>
      <c r="BC24" s="120"/>
      <c r="BD24" s="120"/>
      <c r="BE24" s="120"/>
      <c r="BF24" s="120">
        <v>0</v>
      </c>
      <c r="BG24" s="120"/>
      <c r="BH24" s="120"/>
      <c r="BI24" s="120"/>
      <c r="BJ24" s="120"/>
      <c r="BK24" s="120"/>
      <c r="BL24" s="120"/>
      <c r="BM24" s="120"/>
      <c r="BN24" s="120"/>
      <c r="BO24" s="120">
        <v>0</v>
      </c>
      <c r="BP24" s="120"/>
      <c r="BQ24" s="120"/>
      <c r="BR24" s="120"/>
      <c r="BS24" s="120"/>
      <c r="BT24" s="120"/>
      <c r="BU24" s="120"/>
      <c r="BV24" s="120"/>
      <c r="BW24" s="120"/>
      <c r="BX24" s="120">
        <v>0</v>
      </c>
      <c r="BY24" s="120"/>
      <c r="BZ24" s="120"/>
      <c r="CA24" s="120"/>
      <c r="CB24" s="120"/>
      <c r="CC24" s="120"/>
      <c r="CD24" s="120"/>
      <c r="CE24" s="120"/>
      <c r="CF24" s="120"/>
      <c r="CG24" s="120">
        <v>0</v>
      </c>
      <c r="CH24" s="120"/>
      <c r="CI24" s="120"/>
      <c r="CJ24" s="120"/>
      <c r="CK24" s="120"/>
      <c r="CL24" s="120"/>
      <c r="CM24" s="120"/>
      <c r="CN24" s="120"/>
      <c r="CO24" s="120"/>
      <c r="CP24" s="120">
        <v>0</v>
      </c>
      <c r="CQ24" s="120"/>
      <c r="CR24" s="120"/>
      <c r="CS24" s="120"/>
      <c r="CT24" s="120"/>
      <c r="CU24" s="120"/>
      <c r="CV24" s="120"/>
      <c r="CW24" s="120"/>
      <c r="CX24" s="121"/>
    </row>
    <row r="25" spans="1:102" s="18" customFormat="1" ht="12.75">
      <c r="A25" s="117"/>
      <c r="B25" s="112"/>
      <c r="C25" s="112"/>
      <c r="D25" s="112"/>
      <c r="E25" s="112"/>
      <c r="F25" s="113"/>
      <c r="G25" s="118" t="s">
        <v>142</v>
      </c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3"/>
    </row>
    <row r="26" spans="1:102" s="18" customFormat="1" ht="12.75">
      <c r="A26" s="127" t="s">
        <v>73</v>
      </c>
      <c r="B26" s="122"/>
      <c r="C26" s="122"/>
      <c r="D26" s="122"/>
      <c r="E26" s="122"/>
      <c r="F26" s="123"/>
      <c r="G26" s="128" t="s">
        <v>144</v>
      </c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3"/>
    </row>
    <row r="27" spans="1:102" s="18" customFormat="1" ht="12.75">
      <c r="A27" s="124"/>
      <c r="B27" s="120"/>
      <c r="C27" s="120"/>
      <c r="D27" s="120"/>
      <c r="E27" s="120"/>
      <c r="F27" s="121"/>
      <c r="G27" s="125" t="s">
        <v>137</v>
      </c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0">
        <v>0</v>
      </c>
      <c r="W27" s="120"/>
      <c r="X27" s="120"/>
      <c r="Y27" s="120"/>
      <c r="Z27" s="120"/>
      <c r="AA27" s="120"/>
      <c r="AB27" s="120"/>
      <c r="AC27" s="120"/>
      <c r="AD27" s="120"/>
      <c r="AE27" s="120">
        <v>0</v>
      </c>
      <c r="AF27" s="120"/>
      <c r="AG27" s="120"/>
      <c r="AH27" s="120"/>
      <c r="AI27" s="120"/>
      <c r="AJ27" s="120"/>
      <c r="AK27" s="120"/>
      <c r="AL27" s="120"/>
      <c r="AM27" s="120"/>
      <c r="AN27" s="120">
        <v>0</v>
      </c>
      <c r="AO27" s="120"/>
      <c r="AP27" s="120"/>
      <c r="AQ27" s="120"/>
      <c r="AR27" s="120"/>
      <c r="AS27" s="120"/>
      <c r="AT27" s="120"/>
      <c r="AU27" s="120"/>
      <c r="AV27" s="120"/>
      <c r="AW27" s="120">
        <v>0</v>
      </c>
      <c r="AX27" s="120"/>
      <c r="AY27" s="120"/>
      <c r="AZ27" s="120"/>
      <c r="BA27" s="120"/>
      <c r="BB27" s="120"/>
      <c r="BC27" s="120"/>
      <c r="BD27" s="120"/>
      <c r="BE27" s="120"/>
      <c r="BF27" s="120">
        <v>0</v>
      </c>
      <c r="BG27" s="120"/>
      <c r="BH27" s="120"/>
      <c r="BI27" s="120"/>
      <c r="BJ27" s="120"/>
      <c r="BK27" s="120"/>
      <c r="BL27" s="120"/>
      <c r="BM27" s="120"/>
      <c r="BN27" s="120"/>
      <c r="BO27" s="120">
        <v>0</v>
      </c>
      <c r="BP27" s="120"/>
      <c r="BQ27" s="120"/>
      <c r="BR27" s="120"/>
      <c r="BS27" s="120"/>
      <c r="BT27" s="120"/>
      <c r="BU27" s="120"/>
      <c r="BV27" s="120"/>
      <c r="BW27" s="120"/>
      <c r="BX27" s="120">
        <v>0</v>
      </c>
      <c r="BY27" s="120"/>
      <c r="BZ27" s="120"/>
      <c r="CA27" s="120"/>
      <c r="CB27" s="120"/>
      <c r="CC27" s="120"/>
      <c r="CD27" s="120"/>
      <c r="CE27" s="120"/>
      <c r="CF27" s="120"/>
      <c r="CG27" s="120">
        <v>0</v>
      </c>
      <c r="CH27" s="120"/>
      <c r="CI27" s="120"/>
      <c r="CJ27" s="120"/>
      <c r="CK27" s="120"/>
      <c r="CL27" s="120"/>
      <c r="CM27" s="120"/>
      <c r="CN27" s="120"/>
      <c r="CO27" s="120"/>
      <c r="CP27" s="120">
        <v>0</v>
      </c>
      <c r="CQ27" s="120"/>
      <c r="CR27" s="120"/>
      <c r="CS27" s="120"/>
      <c r="CT27" s="120"/>
      <c r="CU27" s="120"/>
      <c r="CV27" s="120"/>
      <c r="CW27" s="120"/>
      <c r="CX27" s="121"/>
    </row>
    <row r="28" spans="1:102" s="18" customFormat="1" ht="12.75">
      <c r="A28" s="117"/>
      <c r="B28" s="112"/>
      <c r="C28" s="112"/>
      <c r="D28" s="112"/>
      <c r="E28" s="112"/>
      <c r="F28" s="113"/>
      <c r="G28" s="118" t="s">
        <v>142</v>
      </c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3"/>
    </row>
    <row r="29" spans="1:102" s="18" customFormat="1" ht="27.75" customHeight="1">
      <c r="A29" s="114" t="s">
        <v>75</v>
      </c>
      <c r="B29" s="110"/>
      <c r="C29" s="110"/>
      <c r="D29" s="110"/>
      <c r="E29" s="110"/>
      <c r="F29" s="111"/>
      <c r="G29" s="115" t="s">
        <v>145</v>
      </c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0">
        <v>0</v>
      </c>
      <c r="W29" s="110"/>
      <c r="X29" s="110"/>
      <c r="Y29" s="110"/>
      <c r="Z29" s="110"/>
      <c r="AA29" s="110"/>
      <c r="AB29" s="110"/>
      <c r="AC29" s="110"/>
      <c r="AD29" s="110"/>
      <c r="AE29" s="110">
        <v>0</v>
      </c>
      <c r="AF29" s="110"/>
      <c r="AG29" s="110"/>
      <c r="AH29" s="110"/>
      <c r="AI29" s="110"/>
      <c r="AJ29" s="110"/>
      <c r="AK29" s="110"/>
      <c r="AL29" s="110"/>
      <c r="AM29" s="110"/>
      <c r="AN29" s="110">
        <v>0</v>
      </c>
      <c r="AO29" s="110"/>
      <c r="AP29" s="110"/>
      <c r="AQ29" s="110"/>
      <c r="AR29" s="110"/>
      <c r="AS29" s="110"/>
      <c r="AT29" s="110"/>
      <c r="AU29" s="110"/>
      <c r="AV29" s="110"/>
      <c r="AW29" s="110">
        <v>0</v>
      </c>
      <c r="AX29" s="110"/>
      <c r="AY29" s="110"/>
      <c r="AZ29" s="110"/>
      <c r="BA29" s="110"/>
      <c r="BB29" s="110"/>
      <c r="BC29" s="110"/>
      <c r="BD29" s="110"/>
      <c r="BE29" s="110"/>
      <c r="BF29" s="110">
        <v>0</v>
      </c>
      <c r="BG29" s="110"/>
      <c r="BH29" s="110"/>
      <c r="BI29" s="110"/>
      <c r="BJ29" s="110"/>
      <c r="BK29" s="110"/>
      <c r="BL29" s="110"/>
      <c r="BM29" s="110"/>
      <c r="BN29" s="110"/>
      <c r="BO29" s="110">
        <v>0</v>
      </c>
      <c r="BP29" s="110"/>
      <c r="BQ29" s="110"/>
      <c r="BR29" s="110"/>
      <c r="BS29" s="110"/>
      <c r="BT29" s="110"/>
      <c r="BU29" s="110"/>
      <c r="BV29" s="110"/>
      <c r="BW29" s="110"/>
      <c r="BX29" s="110">
        <v>0</v>
      </c>
      <c r="BY29" s="110"/>
      <c r="BZ29" s="110"/>
      <c r="CA29" s="110"/>
      <c r="CB29" s="110"/>
      <c r="CC29" s="110"/>
      <c r="CD29" s="110"/>
      <c r="CE29" s="110"/>
      <c r="CF29" s="110"/>
      <c r="CG29" s="110">
        <v>0</v>
      </c>
      <c r="CH29" s="110"/>
      <c r="CI29" s="110"/>
      <c r="CJ29" s="110"/>
      <c r="CK29" s="110"/>
      <c r="CL29" s="110"/>
      <c r="CM29" s="110"/>
      <c r="CN29" s="110"/>
      <c r="CO29" s="110"/>
      <c r="CP29" s="110">
        <v>0</v>
      </c>
      <c r="CQ29" s="110"/>
      <c r="CR29" s="110"/>
      <c r="CS29" s="110"/>
      <c r="CT29" s="110"/>
      <c r="CU29" s="110"/>
      <c r="CV29" s="110"/>
      <c r="CW29" s="110"/>
      <c r="CX29" s="111"/>
    </row>
    <row r="30" ht="4.5" customHeight="1"/>
    <row r="31" spans="1:102" ht="30" customHeight="1">
      <c r="A31" s="60" t="s">
        <v>146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</row>
    <row r="32" spans="1:102" ht="106.5" customHeight="1">
      <c r="A32" s="109" t="s">
        <v>147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CX32"/>
  <sheetViews>
    <sheetView tabSelected="1" view="pageBreakPreview" zoomScale="85" zoomScaleSheetLayoutView="85" zoomScalePageLayoutView="0" workbookViewId="0" topLeftCell="A1">
      <pane xSplit="34" ySplit="13" topLeftCell="AI14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DJ32" sqref="DI32:DJ32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148</v>
      </c>
    </row>
    <row r="2" spans="67:102" s="1" customFormat="1" ht="39.7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40" t="s">
        <v>129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</row>
    <row r="10" spans="1:102" s="6" customFormat="1" ht="36.75" customHeight="1">
      <c r="A10" s="141" t="s">
        <v>149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</row>
    <row r="11" ht="12" customHeight="1" hidden="1"/>
    <row r="12" spans="1:102" s="9" customFormat="1" ht="33.75" customHeight="1">
      <c r="A12" s="142" t="s">
        <v>150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40"/>
      <c r="AI12" s="53" t="s">
        <v>151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83"/>
      <c r="BQ12" s="53" t="s">
        <v>133</v>
      </c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</row>
    <row r="13" spans="1:102" s="9" customFormat="1" ht="33.75" customHeight="1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42"/>
      <c r="AI13" s="52" t="s">
        <v>124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 t="s">
        <v>125</v>
      </c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 t="s">
        <v>135</v>
      </c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 t="s">
        <v>124</v>
      </c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 t="s">
        <v>125</v>
      </c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 t="s">
        <v>135</v>
      </c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3"/>
    </row>
    <row r="14" spans="1:102" s="10" customFormat="1" ht="15.75">
      <c r="A14" s="69" t="s">
        <v>59</v>
      </c>
      <c r="B14" s="69"/>
      <c r="C14" s="69"/>
      <c r="D14" s="69"/>
      <c r="E14" s="69"/>
      <c r="F14" s="69"/>
      <c r="G14" s="71" t="s">
        <v>136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68"/>
    </row>
    <row r="15" spans="1:102" s="10" customFormat="1" ht="16.5" customHeight="1">
      <c r="A15" s="76"/>
      <c r="B15" s="76"/>
      <c r="C15" s="76"/>
      <c r="D15" s="76"/>
      <c r="E15" s="76"/>
      <c r="F15" s="76"/>
      <c r="G15" s="78" t="s">
        <v>137</v>
      </c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75"/>
    </row>
    <row r="16" spans="1:102" s="10" customFormat="1" ht="16.5" customHeight="1">
      <c r="A16" s="56"/>
      <c r="B16" s="56"/>
      <c r="C16" s="56"/>
      <c r="D16" s="56"/>
      <c r="E16" s="56"/>
      <c r="F16" s="56"/>
      <c r="G16" s="67" t="s">
        <v>138</v>
      </c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65"/>
    </row>
    <row r="17" spans="1:102" s="10" customFormat="1" ht="33.75" customHeight="1">
      <c r="A17" s="69" t="s">
        <v>62</v>
      </c>
      <c r="B17" s="69"/>
      <c r="C17" s="69"/>
      <c r="D17" s="69"/>
      <c r="E17" s="69"/>
      <c r="F17" s="69"/>
      <c r="G17" s="71" t="s">
        <v>152</v>
      </c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68"/>
    </row>
    <row r="18" spans="1:102" s="10" customFormat="1" ht="16.5" customHeight="1">
      <c r="A18" s="76"/>
      <c r="B18" s="76"/>
      <c r="C18" s="76"/>
      <c r="D18" s="76"/>
      <c r="E18" s="76"/>
      <c r="F18" s="76"/>
      <c r="G18" s="78" t="s">
        <v>137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80">
        <v>0</v>
      </c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>
        <v>0</v>
      </c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>
        <v>0</v>
      </c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>
        <v>0</v>
      </c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>
        <v>0</v>
      </c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>
        <v>0</v>
      </c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75"/>
    </row>
    <row r="19" spans="1:102" s="10" customFormat="1" ht="16.5" customHeight="1">
      <c r="A19" s="56"/>
      <c r="B19" s="56"/>
      <c r="C19" s="56"/>
      <c r="D19" s="56"/>
      <c r="E19" s="56"/>
      <c r="F19" s="56"/>
      <c r="G19" s="67" t="s">
        <v>140</v>
      </c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65"/>
    </row>
    <row r="20" spans="1:102" s="10" customFormat="1" ht="33.75" customHeight="1">
      <c r="A20" s="69" t="s">
        <v>64</v>
      </c>
      <c r="B20" s="69"/>
      <c r="C20" s="69"/>
      <c r="D20" s="69"/>
      <c r="E20" s="69"/>
      <c r="F20" s="69"/>
      <c r="G20" s="71" t="s">
        <v>141</v>
      </c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68"/>
    </row>
    <row r="21" spans="1:102" s="10" customFormat="1" ht="15.75">
      <c r="A21" s="76"/>
      <c r="B21" s="76"/>
      <c r="C21" s="76"/>
      <c r="D21" s="76"/>
      <c r="E21" s="76"/>
      <c r="F21" s="76"/>
      <c r="G21" s="78" t="s">
        <v>137</v>
      </c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80">
        <v>0</v>
      </c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>
        <v>0</v>
      </c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>
        <v>0</v>
      </c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>
        <v>0</v>
      </c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75"/>
    </row>
    <row r="22" spans="1:102" s="10" customFormat="1" ht="33.75" customHeight="1">
      <c r="A22" s="56"/>
      <c r="B22" s="56"/>
      <c r="C22" s="56"/>
      <c r="D22" s="56"/>
      <c r="E22" s="56"/>
      <c r="F22" s="56"/>
      <c r="G22" s="67" t="s">
        <v>153</v>
      </c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65"/>
    </row>
    <row r="23" spans="1:102" s="10" customFormat="1" ht="33.75" customHeight="1">
      <c r="A23" s="69" t="s">
        <v>71</v>
      </c>
      <c r="B23" s="69"/>
      <c r="C23" s="69"/>
      <c r="D23" s="69"/>
      <c r="E23" s="69"/>
      <c r="F23" s="69"/>
      <c r="G23" s="71" t="s">
        <v>143</v>
      </c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68"/>
    </row>
    <row r="24" spans="1:102" s="10" customFormat="1" ht="15.75">
      <c r="A24" s="76"/>
      <c r="B24" s="76"/>
      <c r="C24" s="76"/>
      <c r="D24" s="76"/>
      <c r="E24" s="76"/>
      <c r="F24" s="76"/>
      <c r="G24" s="78" t="s">
        <v>137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80">
        <v>0</v>
      </c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>
        <v>0</v>
      </c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>
        <v>0</v>
      </c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>
        <v>0</v>
      </c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>
        <v>0</v>
      </c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>
        <v>0</v>
      </c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75"/>
    </row>
    <row r="25" spans="1:102" s="10" customFormat="1" ht="33.75" customHeight="1">
      <c r="A25" s="56"/>
      <c r="B25" s="56"/>
      <c r="C25" s="56"/>
      <c r="D25" s="56"/>
      <c r="E25" s="56"/>
      <c r="F25" s="56"/>
      <c r="G25" s="67" t="s">
        <v>153</v>
      </c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65"/>
    </row>
    <row r="26" spans="1:102" s="10" customFormat="1" ht="16.5" customHeight="1">
      <c r="A26" s="69" t="s">
        <v>73</v>
      </c>
      <c r="B26" s="69"/>
      <c r="C26" s="69"/>
      <c r="D26" s="69"/>
      <c r="E26" s="69"/>
      <c r="F26" s="69"/>
      <c r="G26" s="71" t="s">
        <v>144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68"/>
    </row>
    <row r="27" spans="1:102" s="10" customFormat="1" ht="15.75">
      <c r="A27" s="76"/>
      <c r="B27" s="76"/>
      <c r="C27" s="76"/>
      <c r="D27" s="76"/>
      <c r="E27" s="76"/>
      <c r="F27" s="76"/>
      <c r="G27" s="78" t="s">
        <v>137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80">
        <v>0</v>
      </c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>
        <v>0</v>
      </c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>
        <v>0</v>
      </c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>
        <v>0</v>
      </c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>
        <v>0</v>
      </c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>
        <v>0</v>
      </c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75"/>
    </row>
    <row r="28" spans="1:102" s="10" customFormat="1" ht="33.75" customHeight="1">
      <c r="A28" s="56"/>
      <c r="B28" s="56"/>
      <c r="C28" s="56"/>
      <c r="D28" s="56"/>
      <c r="E28" s="56"/>
      <c r="F28" s="56"/>
      <c r="G28" s="67" t="s">
        <v>153</v>
      </c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65"/>
    </row>
    <row r="29" spans="1:102" s="10" customFormat="1" ht="18" customHeight="1">
      <c r="A29" s="48" t="s">
        <v>75</v>
      </c>
      <c r="B29" s="48"/>
      <c r="C29" s="48"/>
      <c r="D29" s="48"/>
      <c r="E29" s="48"/>
      <c r="F29" s="48"/>
      <c r="G29" s="50" t="s">
        <v>154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59">
        <v>0</v>
      </c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>
        <v>0</v>
      </c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>
        <v>0</v>
      </c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>
        <v>0</v>
      </c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>
        <v>0</v>
      </c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>
        <v>0</v>
      </c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81"/>
    </row>
    <row r="30" ht="14.25" customHeight="1" hidden="1"/>
    <row r="31" spans="1:102" s="1" customFormat="1" ht="28.5" customHeight="1">
      <c r="A31" s="60" t="s">
        <v>146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</row>
    <row r="32" spans="1:102" s="1" customFormat="1" ht="105.75" customHeight="1">
      <c r="A32" s="109" t="s">
        <v>147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Дмитриева Ольга Маркеловна</cp:lastModifiedBy>
  <cp:lastPrinted>2016-10-17T12:48:31Z</cp:lastPrinted>
  <dcterms:created xsi:type="dcterms:W3CDTF">2011-01-11T10:25:48Z</dcterms:created>
  <dcterms:modified xsi:type="dcterms:W3CDTF">2018-10-05T06:04:27Z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